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 tabRatio="878" firstSheet="31" activeTab="42"/>
  </bookViews>
  <sheets>
    <sheet name="CONTENTS" sheetId="31" r:id="rId1"/>
    <sheet name="Papulation pattern" sheetId="41" r:id="rId2"/>
    <sheet name="Economic Indicator" sheetId="42" r:id="rId3"/>
    <sheet name="Abbreviation" sheetId="23" r:id="rId4"/>
    <sheet name="State Achievement" sheetId="77" r:id="rId5"/>
    <sheet name="Branch Network" sheetId="39" r:id="rId6"/>
    <sheet name="Banking Pro" sheetId="30" r:id="rId7"/>
    <sheet name="Bank CD" sheetId="1" r:id="rId8"/>
    <sheet name="Dist CD" sheetId="4" r:id="rId9"/>
    <sheet name="Business" sheetId="5" r:id="rId10"/>
    <sheet name="Seg ADV" sheetId="18" r:id="rId11"/>
    <sheet name="Total Prio" sheetId="6" r:id="rId12"/>
    <sheet name="Crop" sheetId="19" r:id="rId13"/>
    <sheet name="Details Agri" sheetId="37" r:id="rId14"/>
    <sheet name="Prio Agri" sheetId="7" r:id="rId15"/>
    <sheet name="MSME" sheetId="12" r:id="rId16"/>
    <sheet name="OPS " sheetId="63" r:id="rId17"/>
    <sheet name="KCC" sheetId="11" r:id="rId18"/>
    <sheet name="FI &amp; KCC" sheetId="64" r:id="rId19"/>
    <sheet name="HOUSING " sheetId="61" r:id="rId20"/>
    <sheet name="EDU " sheetId="60" r:id="rId21"/>
    <sheet name="Weaker" sheetId="20" r:id="rId22"/>
    <sheet name="Minority" sheetId="10" r:id="rId23"/>
    <sheet name="SHG" sheetId="16" r:id="rId24"/>
    <sheet name="PMEGP" sheetId="21" r:id="rId25"/>
    <sheet name="Mudra" sheetId="26" r:id="rId26"/>
    <sheet name="PMJDY" sheetId="65" r:id="rId27"/>
    <sheet name="Suraksa" sheetId="66" r:id="rId28"/>
    <sheet name="SUI" sheetId="45" r:id="rId29"/>
    <sheet name="NULM" sheetId="46" r:id="rId30"/>
    <sheet name="NRLM" sheetId="49" r:id="rId31"/>
    <sheet name="Digitisation" sheetId="47" r:id="rId32"/>
    <sheet name="DATA SEEDINGS" sheetId="48" r:id="rId33"/>
    <sheet name="Blocks" sheetId="43" r:id="rId34"/>
    <sheet name="FLC" sheetId="38" r:id="rId35"/>
    <sheet name="DCC" sheetId="44" r:id="rId36"/>
    <sheet name="ACP Target AGRI" sheetId="73" r:id="rId37"/>
    <sheet name="ACP Target MSME" sheetId="74" r:id="rId38"/>
    <sheet name="ACP Target OPS" sheetId="75" r:id="rId39"/>
    <sheet name="ACP AGRI Achiv" sheetId="68" r:id="rId40"/>
    <sheet name="ACP MSME Achiv" sheetId="70" r:id="rId41"/>
    <sheet name="ACP OPS Achiv" sheetId="71" r:id="rId42"/>
    <sheet name="ACP %" sheetId="69" r:id="rId43"/>
  </sheets>
  <externalReferences>
    <externalReference r:id="rId44"/>
  </externalReferences>
  <definedNames>
    <definedName name="_xlnm._FilterDatabase" localSheetId="13" hidden="1">[1]Sheet2!$H$20:$N$20</definedName>
    <definedName name="_xlnm._FilterDatabase" localSheetId="11" hidden="1">#REF!</definedName>
    <definedName name="_xlnm._FilterDatabase" localSheetId="21" hidden="1">#REF!</definedName>
  </definedNames>
  <calcPr calcId="124519"/>
</workbook>
</file>

<file path=xl/calcChain.xml><?xml version="1.0" encoding="utf-8"?>
<calcChain xmlns="http://schemas.openxmlformats.org/spreadsheetml/2006/main">
  <c r="A4" i="31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G33" i="30"/>
  <c r="F33"/>
  <c r="E33"/>
  <c r="D33"/>
  <c r="C33"/>
  <c r="H32"/>
  <c r="H33" s="1"/>
  <c r="G31"/>
  <c r="F31"/>
  <c r="E31"/>
  <c r="D31"/>
  <c r="C31"/>
  <c r="H30"/>
  <c r="H31" s="1"/>
  <c r="G29"/>
  <c r="F29"/>
  <c r="E29"/>
  <c r="D29"/>
  <c r="C29"/>
  <c r="H28"/>
  <c r="G27"/>
  <c r="F27"/>
  <c r="E27"/>
  <c r="D27"/>
  <c r="C27"/>
  <c r="H26"/>
  <c r="F25"/>
  <c r="E25"/>
  <c r="D25"/>
  <c r="C25"/>
  <c r="H24"/>
  <c r="H23"/>
  <c r="H22"/>
  <c r="H25" l="1"/>
  <c r="H27"/>
  <c r="H29"/>
  <c r="F9" i="77" l="1"/>
  <c r="G9" i="30"/>
  <c r="D27" i="21"/>
  <c r="E27"/>
  <c r="F27"/>
  <c r="G27"/>
  <c r="H27"/>
  <c r="I27"/>
  <c r="D18"/>
  <c r="E18"/>
  <c r="F18"/>
  <c r="G18"/>
  <c r="H18"/>
  <c r="I18"/>
  <c r="T35" i="26" l="1"/>
  <c r="T22"/>
  <c r="T36" s="1"/>
  <c r="S22"/>
  <c r="S35"/>
  <c r="S36" s="1"/>
  <c r="S33"/>
  <c r="T31"/>
  <c r="S31"/>
  <c r="L35" i="16" l="1"/>
  <c r="M35"/>
  <c r="N35"/>
  <c r="O35"/>
  <c r="L33"/>
  <c r="M33"/>
  <c r="N33"/>
  <c r="O33"/>
  <c r="L31"/>
  <c r="M31"/>
  <c r="N31"/>
  <c r="O31"/>
  <c r="L22"/>
  <c r="L36" s="1"/>
  <c r="M22"/>
  <c r="M36" s="1"/>
  <c r="N22"/>
  <c r="N36" s="1"/>
  <c r="O22"/>
  <c r="O36" s="1"/>
  <c r="N36" i="45"/>
  <c r="M36"/>
  <c r="N34"/>
  <c r="M34"/>
  <c r="N32"/>
  <c r="M32"/>
  <c r="N23"/>
  <c r="N37" s="1"/>
  <c r="M23"/>
  <c r="M37" s="1"/>
  <c r="E33" i="46"/>
  <c r="F33"/>
  <c r="G33"/>
  <c r="I33"/>
  <c r="J33"/>
  <c r="K33"/>
  <c r="M33"/>
  <c r="N33"/>
  <c r="O33"/>
  <c r="D32"/>
  <c r="E32"/>
  <c r="F32"/>
  <c r="G32"/>
  <c r="H32"/>
  <c r="I32"/>
  <c r="J32"/>
  <c r="K32"/>
  <c r="L32"/>
  <c r="M32"/>
  <c r="N32"/>
  <c r="O32"/>
  <c r="P32"/>
  <c r="Q32"/>
  <c r="R32"/>
  <c r="S32"/>
  <c r="D30"/>
  <c r="E30"/>
  <c r="F30"/>
  <c r="G30"/>
  <c r="H30"/>
  <c r="I30"/>
  <c r="J30"/>
  <c r="K30"/>
  <c r="L30"/>
  <c r="M30"/>
  <c r="N30"/>
  <c r="O30"/>
  <c r="P30"/>
  <c r="Q30"/>
  <c r="R30"/>
  <c r="S30"/>
  <c r="D19"/>
  <c r="D33" s="1"/>
  <c r="E19"/>
  <c r="F19"/>
  <c r="G19"/>
  <c r="H19"/>
  <c r="H33" s="1"/>
  <c r="I19"/>
  <c r="J19"/>
  <c r="K19"/>
  <c r="L19"/>
  <c r="L33" s="1"/>
  <c r="M19"/>
  <c r="N19"/>
  <c r="O19"/>
  <c r="P19"/>
  <c r="P33" s="1"/>
  <c r="Q19"/>
  <c r="R19"/>
  <c r="S19"/>
  <c r="D28"/>
  <c r="E28"/>
  <c r="F28"/>
  <c r="G28"/>
  <c r="H28"/>
  <c r="I28"/>
  <c r="J28"/>
  <c r="K28"/>
  <c r="L28"/>
  <c r="M28"/>
  <c r="N28"/>
  <c r="O28"/>
  <c r="P28"/>
  <c r="Q28"/>
  <c r="R28"/>
  <c r="S28"/>
  <c r="G32" i="49"/>
  <c r="I31"/>
  <c r="D31"/>
  <c r="E31"/>
  <c r="F31"/>
  <c r="G31"/>
  <c r="H31"/>
  <c r="D29"/>
  <c r="E29"/>
  <c r="F29"/>
  <c r="G29"/>
  <c r="H29"/>
  <c r="I29"/>
  <c r="H27"/>
  <c r="I27"/>
  <c r="H18"/>
  <c r="I18"/>
  <c r="I32" s="1"/>
  <c r="F27"/>
  <c r="G27"/>
  <c r="F18"/>
  <c r="F32" s="1"/>
  <c r="G18"/>
  <c r="L37" i="45"/>
  <c r="K37"/>
  <c r="L36"/>
  <c r="K36"/>
  <c r="L34"/>
  <c r="K34"/>
  <c r="L32"/>
  <c r="K32"/>
  <c r="L23"/>
  <c r="K23"/>
  <c r="Q33" i="46" l="1"/>
  <c r="R33"/>
  <c r="S33"/>
  <c r="H32" i="49"/>
  <c r="G32" i="21" l="1"/>
  <c r="H32"/>
  <c r="D31"/>
  <c r="E31"/>
  <c r="F31"/>
  <c r="G31"/>
  <c r="H31"/>
  <c r="I31"/>
  <c r="I32" s="1"/>
  <c r="C31"/>
  <c r="D29"/>
  <c r="E29"/>
  <c r="F29"/>
  <c r="F32" s="1"/>
  <c r="G29"/>
  <c r="H29"/>
  <c r="I29"/>
  <c r="C29"/>
  <c r="D33" i="26"/>
  <c r="E33"/>
  <c r="F33"/>
  <c r="G33"/>
  <c r="H33"/>
  <c r="I33"/>
  <c r="J33"/>
  <c r="K33"/>
  <c r="L33"/>
  <c r="M33"/>
  <c r="N33"/>
  <c r="C33"/>
  <c r="D31"/>
  <c r="E31"/>
  <c r="F31"/>
  <c r="G31"/>
  <c r="H31"/>
  <c r="I31"/>
  <c r="J31"/>
  <c r="K31"/>
  <c r="L31"/>
  <c r="M31"/>
  <c r="N31"/>
  <c r="C31"/>
  <c r="D22"/>
  <c r="E22"/>
  <c r="F22"/>
  <c r="G22"/>
  <c r="H22"/>
  <c r="I22"/>
  <c r="J22"/>
  <c r="K22"/>
  <c r="L22"/>
  <c r="M22"/>
  <c r="N22"/>
  <c r="C22"/>
  <c r="F10" i="4"/>
  <c r="V7" i="12"/>
  <c r="V8"/>
  <c r="V9"/>
  <c r="V10"/>
  <c r="V11"/>
  <c r="V12"/>
  <c r="V13"/>
  <c r="V14"/>
  <c r="V15"/>
  <c r="V16"/>
  <c r="V17"/>
  <c r="V18"/>
  <c r="V19"/>
  <c r="V20"/>
  <c r="V21"/>
  <c r="V23"/>
  <c r="V24"/>
  <c r="V25"/>
  <c r="V26"/>
  <c r="V27"/>
  <c r="V28"/>
  <c r="V29"/>
  <c r="V30"/>
  <c r="V32"/>
  <c r="V34"/>
  <c r="U7"/>
  <c r="U8"/>
  <c r="U9"/>
  <c r="U10"/>
  <c r="U11"/>
  <c r="U12"/>
  <c r="U13"/>
  <c r="U14"/>
  <c r="U15"/>
  <c r="U16"/>
  <c r="U17"/>
  <c r="U18"/>
  <c r="U19"/>
  <c r="U20"/>
  <c r="U21"/>
  <c r="U23"/>
  <c r="U24"/>
  <c r="U25"/>
  <c r="U26"/>
  <c r="U27"/>
  <c r="U28"/>
  <c r="U29"/>
  <c r="U30"/>
  <c r="U32"/>
  <c r="U34"/>
  <c r="D22"/>
  <c r="E22"/>
  <c r="F22"/>
  <c r="G22"/>
  <c r="H22"/>
  <c r="I22"/>
  <c r="J22"/>
  <c r="K22"/>
  <c r="L22"/>
  <c r="M22"/>
  <c r="N22"/>
  <c r="O22"/>
  <c r="P22"/>
  <c r="Q22"/>
  <c r="R22"/>
  <c r="V22" l="1"/>
  <c r="U22"/>
  <c r="E32" i="21"/>
  <c r="D32"/>
  <c r="D33" i="66" l="1"/>
  <c r="E33"/>
  <c r="F33"/>
  <c r="G33"/>
  <c r="H33"/>
  <c r="I33"/>
  <c r="C33"/>
  <c r="D31"/>
  <c r="E31"/>
  <c r="E35" s="1"/>
  <c r="F31"/>
  <c r="G31"/>
  <c r="H31"/>
  <c r="I31"/>
  <c r="C31"/>
  <c r="D22"/>
  <c r="D35" s="1"/>
  <c r="E22"/>
  <c r="F22"/>
  <c r="F35" s="1"/>
  <c r="G22"/>
  <c r="H22"/>
  <c r="I22"/>
  <c r="I35" s="1"/>
  <c r="C22"/>
  <c r="C35" s="1"/>
  <c r="F7" i="16"/>
  <c r="G7"/>
  <c r="F8"/>
  <c r="G8"/>
  <c r="F9"/>
  <c r="G9"/>
  <c r="F10"/>
  <c r="G10"/>
  <c r="F11"/>
  <c r="G11"/>
  <c r="F12"/>
  <c r="G12"/>
  <c r="F13"/>
  <c r="G13"/>
  <c r="F14"/>
  <c r="G14"/>
  <c r="F15"/>
  <c r="G15"/>
  <c r="F16"/>
  <c r="G16"/>
  <c r="F17"/>
  <c r="G17"/>
  <c r="F18"/>
  <c r="G18"/>
  <c r="F19"/>
  <c r="G19"/>
  <c r="F20"/>
  <c r="G20"/>
  <c r="F21"/>
  <c r="G21"/>
  <c r="F23"/>
  <c r="G23"/>
  <c r="F24"/>
  <c r="G24"/>
  <c r="F25"/>
  <c r="G25"/>
  <c r="F26"/>
  <c r="G26"/>
  <c r="F27"/>
  <c r="G27"/>
  <c r="F28"/>
  <c r="G28"/>
  <c r="F29"/>
  <c r="G29"/>
  <c r="F30"/>
  <c r="G30"/>
  <c r="F32"/>
  <c r="G32"/>
  <c r="F34"/>
  <c r="G34"/>
  <c r="G6"/>
  <c r="F6"/>
  <c r="K34" i="18"/>
  <c r="K32"/>
  <c r="H35" i="66" l="1"/>
  <c r="G35"/>
  <c r="D35" i="61" l="1"/>
  <c r="G35"/>
  <c r="H35"/>
  <c r="G32" i="18"/>
  <c r="G35" i="6"/>
  <c r="F35"/>
  <c r="E35"/>
  <c r="D35"/>
  <c r="C35"/>
  <c r="H33"/>
  <c r="G33"/>
  <c r="F33"/>
  <c r="E33"/>
  <c r="D33"/>
  <c r="C33"/>
  <c r="H31"/>
  <c r="G31"/>
  <c r="F31"/>
  <c r="E31"/>
  <c r="D31"/>
  <c r="C31"/>
  <c r="H22"/>
  <c r="G22"/>
  <c r="F22"/>
  <c r="E22"/>
  <c r="D22"/>
  <c r="C22"/>
  <c r="D36" l="1"/>
  <c r="D39" s="1"/>
  <c r="H36"/>
  <c r="H39" s="1"/>
  <c r="E36"/>
  <c r="C36"/>
  <c r="C39" s="1"/>
  <c r="G36"/>
  <c r="G39" s="1"/>
  <c r="F36"/>
  <c r="F39" l="1"/>
  <c r="E39"/>
  <c r="D22" i="63"/>
  <c r="E22"/>
  <c r="F22"/>
  <c r="G22"/>
  <c r="H22"/>
  <c r="C22"/>
  <c r="F34" i="65" l="1"/>
  <c r="D30"/>
  <c r="E30"/>
  <c r="F30"/>
  <c r="G30"/>
  <c r="H30"/>
  <c r="I30"/>
  <c r="J30"/>
  <c r="K30"/>
  <c r="C30"/>
  <c r="D21"/>
  <c r="D34" s="1"/>
  <c r="E21"/>
  <c r="E34" s="1"/>
  <c r="F21"/>
  <c r="G21"/>
  <c r="H21"/>
  <c r="H34" s="1"/>
  <c r="I21"/>
  <c r="I34" s="1"/>
  <c r="J21"/>
  <c r="J34" s="1"/>
  <c r="K21"/>
  <c r="C21"/>
  <c r="C34" s="1"/>
  <c r="D31" i="60"/>
  <c r="E31"/>
  <c r="F31"/>
  <c r="G31"/>
  <c r="H31"/>
  <c r="C31"/>
  <c r="D22"/>
  <c r="D35" s="1"/>
  <c r="E22"/>
  <c r="F22"/>
  <c r="G22"/>
  <c r="G35" s="1"/>
  <c r="H22"/>
  <c r="H35" s="1"/>
  <c r="C22"/>
  <c r="C35" s="1"/>
  <c r="D33" i="61"/>
  <c r="E33"/>
  <c r="F33"/>
  <c r="G33"/>
  <c r="H33"/>
  <c r="C33"/>
  <c r="D31"/>
  <c r="E31"/>
  <c r="F31"/>
  <c r="G31"/>
  <c r="H31"/>
  <c r="C31"/>
  <c r="D22"/>
  <c r="E22"/>
  <c r="F22"/>
  <c r="F35" s="1"/>
  <c r="G22"/>
  <c r="H22"/>
  <c r="C22"/>
  <c r="C35" s="1"/>
  <c r="D33" i="63"/>
  <c r="E33"/>
  <c r="F33"/>
  <c r="G33"/>
  <c r="H33"/>
  <c r="C33"/>
  <c r="D31"/>
  <c r="E31"/>
  <c r="F31"/>
  <c r="G31"/>
  <c r="H31"/>
  <c r="C31"/>
  <c r="E35" i="61" l="1"/>
  <c r="F35" i="63"/>
  <c r="E35"/>
  <c r="G35"/>
  <c r="H35"/>
  <c r="D35"/>
  <c r="C35"/>
  <c r="K34" i="65"/>
  <c r="G34"/>
  <c r="E35" i="60"/>
  <c r="F35"/>
  <c r="D35" i="26" l="1"/>
  <c r="E35"/>
  <c r="E36" s="1"/>
  <c r="F35"/>
  <c r="G35"/>
  <c r="H35"/>
  <c r="I35"/>
  <c r="J35"/>
  <c r="K35"/>
  <c r="L35"/>
  <c r="M35"/>
  <c r="N35"/>
  <c r="N36" s="1"/>
  <c r="C35"/>
  <c r="O7"/>
  <c r="P7"/>
  <c r="O8"/>
  <c r="P8"/>
  <c r="O9"/>
  <c r="P9"/>
  <c r="O10"/>
  <c r="P10"/>
  <c r="O11"/>
  <c r="P11"/>
  <c r="O12"/>
  <c r="P12"/>
  <c r="O13"/>
  <c r="P13"/>
  <c r="O14"/>
  <c r="P14"/>
  <c r="O15"/>
  <c r="P15"/>
  <c r="O16"/>
  <c r="P16"/>
  <c r="O17"/>
  <c r="P17"/>
  <c r="O18"/>
  <c r="P18"/>
  <c r="O19"/>
  <c r="P19"/>
  <c r="O20"/>
  <c r="P20"/>
  <c r="O21"/>
  <c r="P21"/>
  <c r="O22"/>
  <c r="P22"/>
  <c r="O23"/>
  <c r="P23"/>
  <c r="O24"/>
  <c r="P24"/>
  <c r="O25"/>
  <c r="P25"/>
  <c r="O26"/>
  <c r="P26"/>
  <c r="O27"/>
  <c r="P27"/>
  <c r="O28"/>
  <c r="P28"/>
  <c r="O29"/>
  <c r="P29"/>
  <c r="O30"/>
  <c r="P30"/>
  <c r="O31"/>
  <c r="P31"/>
  <c r="O32"/>
  <c r="P32"/>
  <c r="O33"/>
  <c r="P33"/>
  <c r="O34"/>
  <c r="O35" s="1"/>
  <c r="P34"/>
  <c r="P35" s="1"/>
  <c r="P6"/>
  <c r="O6"/>
  <c r="L36"/>
  <c r="K36"/>
  <c r="H36"/>
  <c r="G36"/>
  <c r="D36"/>
  <c r="C36"/>
  <c r="R34"/>
  <c r="R35" s="1"/>
  <c r="Q34"/>
  <c r="Q35" s="1"/>
  <c r="Q33"/>
  <c r="R32"/>
  <c r="Q32"/>
  <c r="M36"/>
  <c r="R31"/>
  <c r="R30"/>
  <c r="Q30"/>
  <c r="R29"/>
  <c r="Q29"/>
  <c r="R28"/>
  <c r="Q28"/>
  <c r="R27"/>
  <c r="Q27"/>
  <c r="R26"/>
  <c r="Q26"/>
  <c r="R25"/>
  <c r="Q25"/>
  <c r="R24"/>
  <c r="Q24"/>
  <c r="R23"/>
  <c r="Q23"/>
  <c r="F36"/>
  <c r="Q22"/>
  <c r="R21"/>
  <c r="Q21"/>
  <c r="A21"/>
  <c r="R20"/>
  <c r="Q20"/>
  <c r="A20"/>
  <c r="R19"/>
  <c r="Q19"/>
  <c r="A19"/>
  <c r="R18"/>
  <c r="Q18"/>
  <c r="A18"/>
  <c r="R17"/>
  <c r="Q17"/>
  <c r="A17"/>
  <c r="R16"/>
  <c r="Q16"/>
  <c r="A16"/>
  <c r="R15"/>
  <c r="Q15"/>
  <c r="A15"/>
  <c r="R14"/>
  <c r="Q14"/>
  <c r="A14"/>
  <c r="R13"/>
  <c r="Q13"/>
  <c r="A13"/>
  <c r="R12"/>
  <c r="Q12"/>
  <c r="A12"/>
  <c r="R11"/>
  <c r="Q11"/>
  <c r="A11"/>
  <c r="R10"/>
  <c r="Q10"/>
  <c r="A10"/>
  <c r="R9"/>
  <c r="Q9"/>
  <c r="A9"/>
  <c r="R8"/>
  <c r="Q8"/>
  <c r="A8"/>
  <c r="R7"/>
  <c r="Q7"/>
  <c r="A7"/>
  <c r="R6"/>
  <c r="Q6"/>
  <c r="A6"/>
  <c r="O36" l="1"/>
  <c r="P36"/>
  <c r="I36"/>
  <c r="Q36" s="1"/>
  <c r="J36"/>
  <c r="R36" s="1"/>
  <c r="Q31"/>
  <c r="R22"/>
  <c r="R33"/>
  <c r="P8" i="69" l="1"/>
  <c r="Q8"/>
  <c r="P9"/>
  <c r="Q9"/>
  <c r="P10"/>
  <c r="Q10"/>
  <c r="P11"/>
  <c r="Q11"/>
  <c r="P12"/>
  <c r="Q12"/>
  <c r="P13"/>
  <c r="Q13"/>
  <c r="P14"/>
  <c r="Q14"/>
  <c r="P15"/>
  <c r="Q15"/>
  <c r="P16"/>
  <c r="Q16"/>
  <c r="P17"/>
  <c r="Q17"/>
  <c r="P18"/>
  <c r="Q18"/>
  <c r="P19"/>
  <c r="Q19"/>
  <c r="P20"/>
  <c r="Q20"/>
  <c r="P21"/>
  <c r="Q21"/>
  <c r="P22"/>
  <c r="Q22"/>
  <c r="P23"/>
  <c r="Q23"/>
  <c r="P24"/>
  <c r="Q24"/>
  <c r="P25"/>
  <c r="Q25"/>
  <c r="P26"/>
  <c r="Q26"/>
  <c r="P27"/>
  <c r="Q27"/>
  <c r="P28"/>
  <c r="Q28"/>
  <c r="P29"/>
  <c r="Q29"/>
  <c r="P30"/>
  <c r="Q30"/>
  <c r="P31"/>
  <c r="Q31"/>
  <c r="P32"/>
  <c r="Q32"/>
  <c r="P33"/>
  <c r="Q33"/>
  <c r="Q7"/>
  <c r="P7"/>
  <c r="J8"/>
  <c r="K8"/>
  <c r="J9"/>
  <c r="K9"/>
  <c r="J10"/>
  <c r="K10"/>
  <c r="J11"/>
  <c r="K11"/>
  <c r="J12"/>
  <c r="K12"/>
  <c r="J13"/>
  <c r="K13"/>
  <c r="J14"/>
  <c r="K14"/>
  <c r="J15"/>
  <c r="K15"/>
  <c r="J16"/>
  <c r="K16"/>
  <c r="J17"/>
  <c r="K17"/>
  <c r="J18"/>
  <c r="K18"/>
  <c r="J19"/>
  <c r="K19"/>
  <c r="J20"/>
  <c r="K20"/>
  <c r="J21"/>
  <c r="K21"/>
  <c r="J22"/>
  <c r="K22"/>
  <c r="J23"/>
  <c r="K23"/>
  <c r="J24"/>
  <c r="K24"/>
  <c r="J25"/>
  <c r="K25"/>
  <c r="J26"/>
  <c r="K26"/>
  <c r="J27"/>
  <c r="K27"/>
  <c r="J28"/>
  <c r="K28"/>
  <c r="J29"/>
  <c r="K29"/>
  <c r="J30"/>
  <c r="K30"/>
  <c r="J31"/>
  <c r="K31"/>
  <c r="J32"/>
  <c r="K32"/>
  <c r="J33"/>
  <c r="K33"/>
  <c r="K7"/>
  <c r="J7"/>
  <c r="D8"/>
  <c r="E8"/>
  <c r="D9"/>
  <c r="E9"/>
  <c r="D10"/>
  <c r="E10"/>
  <c r="D11"/>
  <c r="E11"/>
  <c r="D12"/>
  <c r="E12"/>
  <c r="D13"/>
  <c r="E13"/>
  <c r="D14"/>
  <c r="E14"/>
  <c r="D15"/>
  <c r="E15"/>
  <c r="D16"/>
  <c r="E16"/>
  <c r="D17"/>
  <c r="E17"/>
  <c r="D18"/>
  <c r="E18"/>
  <c r="D19"/>
  <c r="E19"/>
  <c r="D20"/>
  <c r="E20"/>
  <c r="D21"/>
  <c r="E21"/>
  <c r="D22"/>
  <c r="E22"/>
  <c r="D23"/>
  <c r="E23"/>
  <c r="D24"/>
  <c r="E24"/>
  <c r="D25"/>
  <c r="E25"/>
  <c r="D26"/>
  <c r="E26"/>
  <c r="D27"/>
  <c r="E27"/>
  <c r="D28"/>
  <c r="E28"/>
  <c r="D29"/>
  <c r="E29"/>
  <c r="D30"/>
  <c r="E30"/>
  <c r="D31"/>
  <c r="E31"/>
  <c r="D32"/>
  <c r="E32"/>
  <c r="D33"/>
  <c r="E33"/>
  <c r="E7"/>
  <c r="D7"/>
  <c r="R31" i="75"/>
  <c r="Q31"/>
  <c r="P31"/>
  <c r="O31"/>
  <c r="N31"/>
  <c r="M31"/>
  <c r="L31"/>
  <c r="K31"/>
  <c r="J31"/>
  <c r="I31"/>
  <c r="H31"/>
  <c r="G31"/>
  <c r="F31"/>
  <c r="E31"/>
  <c r="D31"/>
  <c r="C31"/>
  <c r="X31" i="73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V31" i="74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E30" i="11" l="1"/>
  <c r="F30"/>
  <c r="G30"/>
  <c r="D30"/>
  <c r="E21"/>
  <c r="F21"/>
  <c r="G21"/>
  <c r="D21"/>
  <c r="A9" i="7" l="1"/>
  <c r="A10"/>
  <c r="A11"/>
  <c r="A12"/>
  <c r="A13"/>
  <c r="A14"/>
  <c r="A15"/>
  <c r="A16"/>
  <c r="A17"/>
  <c r="A18"/>
  <c r="A19"/>
  <c r="A20"/>
  <c r="A21"/>
  <c r="D30" i="38" l="1"/>
  <c r="C30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D20" i="64" l="1"/>
  <c r="D33" s="1"/>
  <c r="E20"/>
  <c r="E33" s="1"/>
  <c r="F20"/>
  <c r="F33" s="1"/>
  <c r="G20"/>
  <c r="G33" s="1"/>
  <c r="C20"/>
  <c r="C33" s="1"/>
  <c r="Y32" i="69" l="1"/>
  <c r="X32"/>
  <c r="C32"/>
  <c r="Y31"/>
  <c r="X31"/>
  <c r="U31"/>
  <c r="T31"/>
  <c r="O31"/>
  <c r="N31"/>
  <c r="I31"/>
  <c r="H31"/>
  <c r="Y30"/>
  <c r="X30"/>
  <c r="U30"/>
  <c r="T30"/>
  <c r="O30"/>
  <c r="N30"/>
  <c r="C30"/>
  <c r="Y29"/>
  <c r="X29"/>
  <c r="U29"/>
  <c r="T29"/>
  <c r="O29"/>
  <c r="N29"/>
  <c r="I29"/>
  <c r="Y28"/>
  <c r="X28"/>
  <c r="U28"/>
  <c r="T28"/>
  <c r="O28"/>
  <c r="N28"/>
  <c r="I28"/>
  <c r="C28"/>
  <c r="Y27"/>
  <c r="X27"/>
  <c r="U27"/>
  <c r="T27"/>
  <c r="O27"/>
  <c r="N27"/>
  <c r="H27"/>
  <c r="Y26"/>
  <c r="X26"/>
  <c r="U26"/>
  <c r="T26"/>
  <c r="O26"/>
  <c r="N26"/>
  <c r="I26"/>
  <c r="Y25"/>
  <c r="X25"/>
  <c r="U25"/>
  <c r="T25"/>
  <c r="O25"/>
  <c r="N25"/>
  <c r="H25"/>
  <c r="Y24"/>
  <c r="X24"/>
  <c r="U24"/>
  <c r="T24"/>
  <c r="O24"/>
  <c r="N24"/>
  <c r="I24"/>
  <c r="H24"/>
  <c r="Y23"/>
  <c r="X23"/>
  <c r="U23"/>
  <c r="T23"/>
  <c r="O23"/>
  <c r="N23"/>
  <c r="Y22"/>
  <c r="X22"/>
  <c r="U22"/>
  <c r="T22"/>
  <c r="O22"/>
  <c r="N22"/>
  <c r="I22"/>
  <c r="H22"/>
  <c r="Y21"/>
  <c r="X21"/>
  <c r="U21"/>
  <c r="T21"/>
  <c r="N21"/>
  <c r="O21"/>
  <c r="H21"/>
  <c r="Y20"/>
  <c r="X20"/>
  <c r="U20"/>
  <c r="T20"/>
  <c r="O20"/>
  <c r="N20"/>
  <c r="I20"/>
  <c r="H20"/>
  <c r="S19"/>
  <c r="S33" s="1"/>
  <c r="R19"/>
  <c r="R33" s="1"/>
  <c r="M19"/>
  <c r="M33" s="1"/>
  <c r="L19"/>
  <c r="L33" s="1"/>
  <c r="N33" s="1"/>
  <c r="G19"/>
  <c r="G33" s="1"/>
  <c r="F19"/>
  <c r="F33" s="1"/>
  <c r="V19"/>
  <c r="C19"/>
  <c r="C33" s="1"/>
  <c r="Y18"/>
  <c r="X18"/>
  <c r="U18"/>
  <c r="T18"/>
  <c r="O18"/>
  <c r="N18"/>
  <c r="I18"/>
  <c r="Y17"/>
  <c r="X17"/>
  <c r="U17"/>
  <c r="T17"/>
  <c r="O17"/>
  <c r="N17"/>
  <c r="I17"/>
  <c r="V17"/>
  <c r="Z17" s="1"/>
  <c r="Y16"/>
  <c r="X16"/>
  <c r="U16"/>
  <c r="T16"/>
  <c r="O16"/>
  <c r="N16"/>
  <c r="Y15"/>
  <c r="X15"/>
  <c r="U15"/>
  <c r="T15"/>
  <c r="O15"/>
  <c r="N15"/>
  <c r="Y14"/>
  <c r="X14"/>
  <c r="U14"/>
  <c r="T14"/>
  <c r="O14"/>
  <c r="N14"/>
  <c r="Y13"/>
  <c r="X13"/>
  <c r="U13"/>
  <c r="T13"/>
  <c r="O13"/>
  <c r="N13"/>
  <c r="Y12"/>
  <c r="X12"/>
  <c r="U12"/>
  <c r="T12"/>
  <c r="O12"/>
  <c r="N12"/>
  <c r="Y11"/>
  <c r="X11"/>
  <c r="U11"/>
  <c r="T11"/>
  <c r="O11"/>
  <c r="N11"/>
  <c r="I11"/>
  <c r="Y10"/>
  <c r="X10"/>
  <c r="U10"/>
  <c r="T10"/>
  <c r="O10"/>
  <c r="N10"/>
  <c r="Y9"/>
  <c r="X9"/>
  <c r="U9"/>
  <c r="T9"/>
  <c r="O9"/>
  <c r="N9"/>
  <c r="W9"/>
  <c r="AA9" s="1"/>
  <c r="Y8"/>
  <c r="X8"/>
  <c r="U8"/>
  <c r="T8"/>
  <c r="O8"/>
  <c r="N8"/>
  <c r="Y7"/>
  <c r="X7"/>
  <c r="U7"/>
  <c r="T7"/>
  <c r="O7"/>
  <c r="N7"/>
  <c r="I7"/>
  <c r="P35" i="71"/>
  <c r="P36" s="1"/>
  <c r="O35"/>
  <c r="O36" s="1"/>
  <c r="N35"/>
  <c r="N36" s="1"/>
  <c r="M35"/>
  <c r="M36" s="1"/>
  <c r="L35"/>
  <c r="L36" s="1"/>
  <c r="K35"/>
  <c r="K36" s="1"/>
  <c r="J35"/>
  <c r="J36" s="1"/>
  <c r="I35"/>
  <c r="I36" s="1"/>
  <c r="H35"/>
  <c r="H36" s="1"/>
  <c r="G35"/>
  <c r="G36" s="1"/>
  <c r="F35"/>
  <c r="F36" s="1"/>
  <c r="E35"/>
  <c r="E36" s="1"/>
  <c r="D35"/>
  <c r="D36" s="1"/>
  <c r="C35"/>
  <c r="C36" s="1"/>
  <c r="R34"/>
  <c r="R35" s="1"/>
  <c r="Q34"/>
  <c r="Q35" s="1"/>
  <c r="R33"/>
  <c r="Q33"/>
  <c r="R32"/>
  <c r="Q32"/>
  <c r="R31"/>
  <c r="Q31"/>
  <c r="R30"/>
  <c r="Q30"/>
  <c r="R29"/>
  <c r="Q29"/>
  <c r="R28"/>
  <c r="Q28"/>
  <c r="R27"/>
  <c r="Q27"/>
  <c r="R26"/>
  <c r="Q26"/>
  <c r="R25"/>
  <c r="Q25"/>
  <c r="R24"/>
  <c r="Q24"/>
  <c r="R23"/>
  <c r="Q23"/>
  <c r="R22"/>
  <c r="R36" s="1"/>
  <c r="Q22"/>
  <c r="Q36" s="1"/>
  <c r="R21"/>
  <c r="Q21"/>
  <c r="R20"/>
  <c r="Q20"/>
  <c r="R19"/>
  <c r="Q19"/>
  <c r="R18"/>
  <c r="Q18"/>
  <c r="R17"/>
  <c r="Q17"/>
  <c r="R16"/>
  <c r="Q16"/>
  <c r="R15"/>
  <c r="Q15"/>
  <c r="R14"/>
  <c r="Q14"/>
  <c r="R13"/>
  <c r="Q13"/>
  <c r="R12"/>
  <c r="Q12"/>
  <c r="R11"/>
  <c r="Q11"/>
  <c r="R10"/>
  <c r="Q10"/>
  <c r="R9"/>
  <c r="Q9"/>
  <c r="R8"/>
  <c r="Q8"/>
  <c r="R7"/>
  <c r="Q7"/>
  <c r="R6"/>
  <c r="Q6"/>
  <c r="T35" i="70"/>
  <c r="T36" s="1"/>
  <c r="S35"/>
  <c r="S36" s="1"/>
  <c r="R35"/>
  <c r="R36" s="1"/>
  <c r="Q35"/>
  <c r="Q36" s="1"/>
  <c r="P35"/>
  <c r="P36" s="1"/>
  <c r="O35"/>
  <c r="O36" s="1"/>
  <c r="N35"/>
  <c r="N36" s="1"/>
  <c r="M35"/>
  <c r="M36" s="1"/>
  <c r="L35"/>
  <c r="L36" s="1"/>
  <c r="K35"/>
  <c r="K36" s="1"/>
  <c r="J35"/>
  <c r="J36" s="1"/>
  <c r="I35"/>
  <c r="I36" s="1"/>
  <c r="H35"/>
  <c r="H36" s="1"/>
  <c r="G35"/>
  <c r="G36" s="1"/>
  <c r="F35"/>
  <c r="F36" s="1"/>
  <c r="E35"/>
  <c r="E36" s="1"/>
  <c r="D35"/>
  <c r="D36" s="1"/>
  <c r="C35"/>
  <c r="C36" s="1"/>
  <c r="V34"/>
  <c r="U34"/>
  <c r="V33"/>
  <c r="U33"/>
  <c r="V32"/>
  <c r="U32"/>
  <c r="V31"/>
  <c r="U31"/>
  <c r="V30"/>
  <c r="U30"/>
  <c r="V29"/>
  <c r="U29"/>
  <c r="V28"/>
  <c r="U28"/>
  <c r="V27"/>
  <c r="U27"/>
  <c r="V26"/>
  <c r="U26"/>
  <c r="V25"/>
  <c r="U25"/>
  <c r="V24"/>
  <c r="U24"/>
  <c r="V23"/>
  <c r="U23"/>
  <c r="V22"/>
  <c r="U22"/>
  <c r="V21"/>
  <c r="U21"/>
  <c r="V20"/>
  <c r="U20"/>
  <c r="V19"/>
  <c r="U19"/>
  <c r="V18"/>
  <c r="U18"/>
  <c r="V17"/>
  <c r="U17"/>
  <c r="V16"/>
  <c r="U16"/>
  <c r="V15"/>
  <c r="U15"/>
  <c r="V14"/>
  <c r="U14"/>
  <c r="V13"/>
  <c r="U13"/>
  <c r="V12"/>
  <c r="U12"/>
  <c r="V11"/>
  <c r="U11"/>
  <c r="V10"/>
  <c r="U10"/>
  <c r="V9"/>
  <c r="U9"/>
  <c r="V8"/>
  <c r="U8"/>
  <c r="V7"/>
  <c r="U7"/>
  <c r="V6"/>
  <c r="U6"/>
  <c r="X36" i="68"/>
  <c r="W36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C35"/>
  <c r="W35" s="1"/>
  <c r="X34"/>
  <c r="W34"/>
  <c r="X33"/>
  <c r="W33"/>
  <c r="X32"/>
  <c r="W32"/>
  <c r="X31"/>
  <c r="W31"/>
  <c r="X30"/>
  <c r="W30"/>
  <c r="X29"/>
  <c r="W29"/>
  <c r="X28"/>
  <c r="W28"/>
  <c r="X27"/>
  <c r="W27"/>
  <c r="X26"/>
  <c r="W26"/>
  <c r="X25"/>
  <c r="W25"/>
  <c r="X24"/>
  <c r="W24"/>
  <c r="X23"/>
  <c r="W23"/>
  <c r="X22"/>
  <c r="W22"/>
  <c r="X21"/>
  <c r="W21"/>
  <c r="X20"/>
  <c r="W20"/>
  <c r="X19"/>
  <c r="W19"/>
  <c r="X18"/>
  <c r="W18"/>
  <c r="X17"/>
  <c r="W17"/>
  <c r="X16"/>
  <c r="W16"/>
  <c r="X15"/>
  <c r="W15"/>
  <c r="X14"/>
  <c r="W14"/>
  <c r="X13"/>
  <c r="W13"/>
  <c r="X12"/>
  <c r="W12"/>
  <c r="X11"/>
  <c r="W11"/>
  <c r="X10"/>
  <c r="W10"/>
  <c r="X9"/>
  <c r="W9"/>
  <c r="X8"/>
  <c r="W8"/>
  <c r="X7"/>
  <c r="W7"/>
  <c r="X6"/>
  <c r="W6"/>
  <c r="X35" i="12"/>
  <c r="W35"/>
  <c r="R35"/>
  <c r="Q35"/>
  <c r="P35"/>
  <c r="O35"/>
  <c r="N35"/>
  <c r="M35"/>
  <c r="L35"/>
  <c r="K35"/>
  <c r="J35"/>
  <c r="I35"/>
  <c r="H35"/>
  <c r="G35"/>
  <c r="F35"/>
  <c r="V35" s="1"/>
  <c r="E35"/>
  <c r="U35" s="1"/>
  <c r="D35"/>
  <c r="C35"/>
  <c r="S35" s="1"/>
  <c r="T34"/>
  <c r="S34"/>
  <c r="X33"/>
  <c r="W33"/>
  <c r="R33"/>
  <c r="Q33"/>
  <c r="P33"/>
  <c r="O33"/>
  <c r="N33"/>
  <c r="M33"/>
  <c r="L33"/>
  <c r="K33"/>
  <c r="J33"/>
  <c r="I33"/>
  <c r="H33"/>
  <c r="G33"/>
  <c r="F33"/>
  <c r="V33" s="1"/>
  <c r="E33"/>
  <c r="U33" s="1"/>
  <c r="D33"/>
  <c r="T33" s="1"/>
  <c r="C33"/>
  <c r="S33" s="1"/>
  <c r="T32"/>
  <c r="S32"/>
  <c r="X31"/>
  <c r="W31"/>
  <c r="R31"/>
  <c r="R36" s="1"/>
  <c r="Q31"/>
  <c r="Q36" s="1"/>
  <c r="P31"/>
  <c r="P36" s="1"/>
  <c r="O31"/>
  <c r="O36" s="1"/>
  <c r="N31"/>
  <c r="N36" s="1"/>
  <c r="M31"/>
  <c r="M36" s="1"/>
  <c r="L31"/>
  <c r="L36" s="1"/>
  <c r="K31"/>
  <c r="K36" s="1"/>
  <c r="J31"/>
  <c r="J36" s="1"/>
  <c r="I31"/>
  <c r="I36" s="1"/>
  <c r="H31"/>
  <c r="H36" s="1"/>
  <c r="G31"/>
  <c r="G36" s="1"/>
  <c r="F31"/>
  <c r="E31"/>
  <c r="D31"/>
  <c r="D36" s="1"/>
  <c r="T36" s="1"/>
  <c r="C31"/>
  <c r="T30"/>
  <c r="S30"/>
  <c r="T29"/>
  <c r="S29"/>
  <c r="T28"/>
  <c r="S28"/>
  <c r="T27"/>
  <c r="S27"/>
  <c r="T26"/>
  <c r="S26"/>
  <c r="T25"/>
  <c r="S25"/>
  <c r="T24"/>
  <c r="S24"/>
  <c r="T23"/>
  <c r="S23"/>
  <c r="X22"/>
  <c r="W22"/>
  <c r="R38"/>
  <c r="Q38"/>
  <c r="J38"/>
  <c r="I38"/>
  <c r="C22"/>
  <c r="C36" s="1"/>
  <c r="T21"/>
  <c r="S21"/>
  <c r="T20"/>
  <c r="S20"/>
  <c r="T19"/>
  <c r="S19"/>
  <c r="T18"/>
  <c r="S18"/>
  <c r="T17"/>
  <c r="S17"/>
  <c r="T16"/>
  <c r="S16"/>
  <c r="T15"/>
  <c r="S15"/>
  <c r="T14"/>
  <c r="S14"/>
  <c r="T13"/>
  <c r="S13"/>
  <c r="T12"/>
  <c r="S12"/>
  <c r="T11"/>
  <c r="S11"/>
  <c r="T10"/>
  <c r="S10"/>
  <c r="T9"/>
  <c r="S9"/>
  <c r="T8"/>
  <c r="S8"/>
  <c r="T7"/>
  <c r="S7"/>
  <c r="V6"/>
  <c r="U6"/>
  <c r="T6"/>
  <c r="S6"/>
  <c r="U31" l="1"/>
  <c r="U38" s="1"/>
  <c r="E36"/>
  <c r="U36" s="1"/>
  <c r="W36"/>
  <c r="V31"/>
  <c r="V38" s="1"/>
  <c r="F36"/>
  <c r="V36" s="1"/>
  <c r="S31"/>
  <c r="X36"/>
  <c r="T35"/>
  <c r="D38"/>
  <c r="L38"/>
  <c r="P38"/>
  <c r="C38"/>
  <c r="G38"/>
  <c r="K38"/>
  <c r="O38"/>
  <c r="T31"/>
  <c r="H38"/>
  <c r="V16" i="69"/>
  <c r="Z16" s="1"/>
  <c r="W8"/>
  <c r="AA8" s="1"/>
  <c r="V28"/>
  <c r="Z28" s="1"/>
  <c r="V7"/>
  <c r="Z7" s="1"/>
  <c r="W13"/>
  <c r="AA13" s="1"/>
  <c r="W14"/>
  <c r="AA14" s="1"/>
  <c r="V33"/>
  <c r="O33"/>
  <c r="W21"/>
  <c r="AA21" s="1"/>
  <c r="N38" i="12"/>
  <c r="M38"/>
  <c r="W10" i="69"/>
  <c r="AA10" s="1"/>
  <c r="V14"/>
  <c r="Z14" s="1"/>
  <c r="V15"/>
  <c r="Z15" s="1"/>
  <c r="V26"/>
  <c r="Z26" s="1"/>
  <c r="W28"/>
  <c r="AA28" s="1"/>
  <c r="W30"/>
  <c r="AA30" s="1"/>
  <c r="V8"/>
  <c r="Z8" s="1"/>
  <c r="V10"/>
  <c r="Z10" s="1"/>
  <c r="I8"/>
  <c r="H10"/>
  <c r="V11"/>
  <c r="Z11" s="1"/>
  <c r="V12"/>
  <c r="Z12" s="1"/>
  <c r="H14"/>
  <c r="W15"/>
  <c r="AA15" s="1"/>
  <c r="W16"/>
  <c r="AA16" s="1"/>
  <c r="W18"/>
  <c r="H26"/>
  <c r="V18"/>
  <c r="Z18" s="1"/>
  <c r="I10"/>
  <c r="W12"/>
  <c r="I14"/>
  <c r="T33"/>
  <c r="W25"/>
  <c r="AA25" s="1"/>
  <c r="H28"/>
  <c r="H8"/>
  <c r="V9"/>
  <c r="Z9" s="1"/>
  <c r="H12"/>
  <c r="V13"/>
  <c r="Z13" s="1"/>
  <c r="H16"/>
  <c r="W23"/>
  <c r="AA23" s="1"/>
  <c r="V27"/>
  <c r="Z27" s="1"/>
  <c r="AA12"/>
  <c r="W19"/>
  <c r="W20"/>
  <c r="AA20" s="1"/>
  <c r="V23"/>
  <c r="Z23" s="1"/>
  <c r="W24"/>
  <c r="AA24" s="1"/>
  <c r="V30"/>
  <c r="Z30" s="1"/>
  <c r="W31"/>
  <c r="AA31" s="1"/>
  <c r="W33"/>
  <c r="V29"/>
  <c r="Z29" s="1"/>
  <c r="I12"/>
  <c r="I16"/>
  <c r="H18"/>
  <c r="U33"/>
  <c r="V21"/>
  <c r="Z21" s="1"/>
  <c r="W22"/>
  <c r="AA22" s="1"/>
  <c r="H23"/>
  <c r="V25"/>
  <c r="Z25" s="1"/>
  <c r="W26"/>
  <c r="AA26" s="1"/>
  <c r="W27"/>
  <c r="AA27" s="1"/>
  <c r="H30"/>
  <c r="Y33"/>
  <c r="I33"/>
  <c r="X33"/>
  <c r="H33"/>
  <c r="AA18"/>
  <c r="I9"/>
  <c r="I13"/>
  <c r="I15"/>
  <c r="H7"/>
  <c r="H9"/>
  <c r="H11"/>
  <c r="H13"/>
  <c r="H15"/>
  <c r="H17"/>
  <c r="I19"/>
  <c r="U19"/>
  <c r="Y19"/>
  <c r="I21"/>
  <c r="I23"/>
  <c r="I25"/>
  <c r="I27"/>
  <c r="H29"/>
  <c r="I30"/>
  <c r="W7"/>
  <c r="AA7" s="1"/>
  <c r="W11"/>
  <c r="AA11" s="1"/>
  <c r="W17"/>
  <c r="AA17" s="1"/>
  <c r="H19"/>
  <c r="T19"/>
  <c r="X19"/>
  <c r="Z19" s="1"/>
  <c r="V20"/>
  <c r="Z20" s="1"/>
  <c r="V22"/>
  <c r="Z22" s="1"/>
  <c r="V24"/>
  <c r="Z24" s="1"/>
  <c r="W29"/>
  <c r="AA29" s="1"/>
  <c r="V31"/>
  <c r="Z31" s="1"/>
  <c r="O19"/>
  <c r="N19"/>
  <c r="V36" i="70"/>
  <c r="U36"/>
  <c r="V35"/>
  <c r="U35"/>
  <c r="X35" i="68"/>
  <c r="T22" i="12"/>
  <c r="F38"/>
  <c r="S22"/>
  <c r="E38"/>
  <c r="S36" l="1"/>
  <c r="S38"/>
  <c r="W38" s="1"/>
  <c r="T38"/>
  <c r="X38" s="1"/>
  <c r="Z33" i="69"/>
  <c r="AA19"/>
  <c r="AA33"/>
  <c r="D34" i="45" l="1"/>
  <c r="E34"/>
  <c r="E37" s="1"/>
  <c r="F34"/>
  <c r="G34"/>
  <c r="H34"/>
  <c r="C34"/>
  <c r="D32"/>
  <c r="D37" s="1"/>
  <c r="E32"/>
  <c r="F32"/>
  <c r="G32"/>
  <c r="G37" s="1"/>
  <c r="H32"/>
  <c r="C32"/>
  <c r="C23"/>
  <c r="F37" l="1"/>
  <c r="H37"/>
  <c r="C37"/>
  <c r="E35" i="16"/>
  <c r="E33"/>
  <c r="E31"/>
  <c r="E22"/>
  <c r="E36" l="1"/>
  <c r="M6" i="18"/>
  <c r="L6"/>
  <c r="G6" i="5"/>
  <c r="G7"/>
  <c r="G8"/>
  <c r="G9"/>
  <c r="G10"/>
  <c r="G11"/>
  <c r="G12"/>
  <c r="G13"/>
  <c r="G14"/>
  <c r="G15"/>
  <c r="G16"/>
  <c r="G17"/>
  <c r="G18"/>
  <c r="G19"/>
  <c r="G20"/>
  <c r="G22"/>
  <c r="G23"/>
  <c r="G24"/>
  <c r="G25"/>
  <c r="G26"/>
  <c r="G27"/>
  <c r="G28"/>
  <c r="G29"/>
  <c r="G31"/>
  <c r="G33"/>
  <c r="G36"/>
  <c r="G37"/>
  <c r="G5"/>
  <c r="D37" i="18" l="1"/>
  <c r="D36"/>
  <c r="G37" l="1"/>
  <c r="K37"/>
  <c r="G36"/>
  <c r="K36"/>
  <c r="Z36" i="10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AD36" s="1"/>
  <c r="E36"/>
  <c r="AC36" s="1"/>
  <c r="D36"/>
  <c r="AB36" s="1"/>
  <c r="C36"/>
  <c r="AA36" s="1"/>
  <c r="AD35"/>
  <c r="AC35"/>
  <c r="AB35"/>
  <c r="AA35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AD34" s="1"/>
  <c r="E34"/>
  <c r="AC34" s="1"/>
  <c r="D34"/>
  <c r="AB34" s="1"/>
  <c r="C34"/>
  <c r="AA34" s="1"/>
  <c r="AD33"/>
  <c r="AC33"/>
  <c r="AB33"/>
  <c r="AA33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AD32" s="1"/>
  <c r="E32"/>
  <c r="AC32" s="1"/>
  <c r="D32"/>
  <c r="AB32" s="1"/>
  <c r="C32"/>
  <c r="AA32" s="1"/>
  <c r="AD31"/>
  <c r="AC31"/>
  <c r="AB31"/>
  <c r="AA31"/>
  <c r="AD30"/>
  <c r="AC30"/>
  <c r="AB30"/>
  <c r="AA30"/>
  <c r="AD29"/>
  <c r="AC29"/>
  <c r="AB29"/>
  <c r="AA29"/>
  <c r="AD28"/>
  <c r="AC28"/>
  <c r="AB28"/>
  <c r="AA28"/>
  <c r="AD27"/>
  <c r="AC27"/>
  <c r="AB27"/>
  <c r="AA27"/>
  <c r="AD26"/>
  <c r="AC26"/>
  <c r="AB26"/>
  <c r="AA26"/>
  <c r="AD25"/>
  <c r="AC25"/>
  <c r="AB25"/>
  <c r="AA25"/>
  <c r="AD24"/>
  <c r="AC24"/>
  <c r="AB24"/>
  <c r="AA24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F37" s="1"/>
  <c r="AD37" s="1"/>
  <c r="E23"/>
  <c r="E37" s="1"/>
  <c r="AC37" s="1"/>
  <c r="D23"/>
  <c r="AB23" s="1"/>
  <c r="C23"/>
  <c r="C37" s="1"/>
  <c r="AA37" s="1"/>
  <c r="AD22"/>
  <c r="AC22"/>
  <c r="AB22"/>
  <c r="AA22"/>
  <c r="A22"/>
  <c r="AD21"/>
  <c r="AC21"/>
  <c r="AB21"/>
  <c r="AA21"/>
  <c r="A21"/>
  <c r="AD20"/>
  <c r="AC20"/>
  <c r="AB20"/>
  <c r="AA20"/>
  <c r="A20"/>
  <c r="AD19"/>
  <c r="AC19"/>
  <c r="AB19"/>
  <c r="AA19"/>
  <c r="A19"/>
  <c r="AD18"/>
  <c r="AC18"/>
  <c r="AB18"/>
  <c r="AA18"/>
  <c r="A18"/>
  <c r="AD17"/>
  <c r="AC17"/>
  <c r="AB17"/>
  <c r="AA17"/>
  <c r="A17"/>
  <c r="AD16"/>
  <c r="AC16"/>
  <c r="AB16"/>
  <c r="AA16"/>
  <c r="A16"/>
  <c r="AD15"/>
  <c r="AC15"/>
  <c r="AB15"/>
  <c r="AA15"/>
  <c r="A15"/>
  <c r="AD14"/>
  <c r="AC14"/>
  <c r="AB14"/>
  <c r="AA14"/>
  <c r="A14"/>
  <c r="AD13"/>
  <c r="AC13"/>
  <c r="AB13"/>
  <c r="AA13"/>
  <c r="A13"/>
  <c r="AD12"/>
  <c r="AC12"/>
  <c r="AB12"/>
  <c r="AA12"/>
  <c r="A12"/>
  <c r="AD11"/>
  <c r="AC11"/>
  <c r="AB11"/>
  <c r="AA11"/>
  <c r="A11"/>
  <c r="AD10"/>
  <c r="AC10"/>
  <c r="AB10"/>
  <c r="AA10"/>
  <c r="A10"/>
  <c r="AD9"/>
  <c r="AC9"/>
  <c r="AB9"/>
  <c r="AA9"/>
  <c r="A9"/>
  <c r="AD8"/>
  <c r="AC8"/>
  <c r="AB8"/>
  <c r="AA8"/>
  <c r="A8"/>
  <c r="AD7"/>
  <c r="AC7"/>
  <c r="AB7"/>
  <c r="AA7"/>
  <c r="A7"/>
  <c r="O23" i="20"/>
  <c r="P23"/>
  <c r="Q23"/>
  <c r="R23"/>
  <c r="R37" s="1"/>
  <c r="O32"/>
  <c r="P32"/>
  <c r="Q32"/>
  <c r="R32"/>
  <c r="O34"/>
  <c r="P34"/>
  <c r="Q34"/>
  <c r="R34"/>
  <c r="O36"/>
  <c r="P36"/>
  <c r="Q36"/>
  <c r="R36"/>
  <c r="O37"/>
  <c r="Q37"/>
  <c r="N36"/>
  <c r="M36"/>
  <c r="L36"/>
  <c r="K36"/>
  <c r="J36"/>
  <c r="I36"/>
  <c r="H36"/>
  <c r="G36"/>
  <c r="F36"/>
  <c r="E36"/>
  <c r="U36" s="1"/>
  <c r="D36"/>
  <c r="C36"/>
  <c r="S36" s="1"/>
  <c r="V35"/>
  <c r="U35"/>
  <c r="T35"/>
  <c r="S35"/>
  <c r="N34"/>
  <c r="M34"/>
  <c r="L34"/>
  <c r="K34"/>
  <c r="J34"/>
  <c r="I34"/>
  <c r="H34"/>
  <c r="G34"/>
  <c r="F34"/>
  <c r="E34"/>
  <c r="U34" s="1"/>
  <c r="D34"/>
  <c r="C34"/>
  <c r="S34" s="1"/>
  <c r="V33"/>
  <c r="U33"/>
  <c r="T33"/>
  <c r="S33"/>
  <c r="N32"/>
  <c r="M32"/>
  <c r="L32"/>
  <c r="K32"/>
  <c r="J32"/>
  <c r="I32"/>
  <c r="H32"/>
  <c r="G32"/>
  <c r="F32"/>
  <c r="E32"/>
  <c r="U32" s="1"/>
  <c r="D32"/>
  <c r="C32"/>
  <c r="S32" s="1"/>
  <c r="V31"/>
  <c r="U31"/>
  <c r="T31"/>
  <c r="S31"/>
  <c r="A31"/>
  <c r="V30"/>
  <c r="U30"/>
  <c r="T30"/>
  <c r="S30"/>
  <c r="A30"/>
  <c r="V29"/>
  <c r="U29"/>
  <c r="T29"/>
  <c r="S29"/>
  <c r="A29"/>
  <c r="V28"/>
  <c r="U28"/>
  <c r="T28"/>
  <c r="S28"/>
  <c r="A28"/>
  <c r="V27"/>
  <c r="U27"/>
  <c r="T27"/>
  <c r="S27"/>
  <c r="A27"/>
  <c r="V26"/>
  <c r="U26"/>
  <c r="T26"/>
  <c r="S26"/>
  <c r="A26"/>
  <c r="V25"/>
  <c r="U25"/>
  <c r="T25"/>
  <c r="S25"/>
  <c r="A25"/>
  <c r="V24"/>
  <c r="U24"/>
  <c r="T24"/>
  <c r="S24"/>
  <c r="A24"/>
  <c r="N23"/>
  <c r="N37" s="1"/>
  <c r="M23"/>
  <c r="M37" s="1"/>
  <c r="L23"/>
  <c r="K23"/>
  <c r="J23"/>
  <c r="J37" s="1"/>
  <c r="I23"/>
  <c r="I37" s="1"/>
  <c r="H23"/>
  <c r="G23"/>
  <c r="F23"/>
  <c r="F37" s="1"/>
  <c r="E23"/>
  <c r="E37" s="1"/>
  <c r="D23"/>
  <c r="C23"/>
  <c r="V22"/>
  <c r="U22"/>
  <c r="T22"/>
  <c r="S22"/>
  <c r="A22"/>
  <c r="V21"/>
  <c r="U21"/>
  <c r="T21"/>
  <c r="S21"/>
  <c r="A21"/>
  <c r="V20"/>
  <c r="U20"/>
  <c r="T20"/>
  <c r="S20"/>
  <c r="A20"/>
  <c r="V19"/>
  <c r="U19"/>
  <c r="T19"/>
  <c r="S19"/>
  <c r="A19"/>
  <c r="V18"/>
  <c r="U18"/>
  <c r="T18"/>
  <c r="S18"/>
  <c r="A18"/>
  <c r="V17"/>
  <c r="U17"/>
  <c r="T17"/>
  <c r="S17"/>
  <c r="A17"/>
  <c r="V16"/>
  <c r="U16"/>
  <c r="T16"/>
  <c r="S16"/>
  <c r="A16"/>
  <c r="V15"/>
  <c r="U15"/>
  <c r="T15"/>
  <c r="S15"/>
  <c r="A15"/>
  <c r="V14"/>
  <c r="U14"/>
  <c r="T14"/>
  <c r="S14"/>
  <c r="A14"/>
  <c r="V13"/>
  <c r="U13"/>
  <c r="T13"/>
  <c r="S13"/>
  <c r="A13"/>
  <c r="V12"/>
  <c r="U12"/>
  <c r="T12"/>
  <c r="S12"/>
  <c r="A12"/>
  <c r="V11"/>
  <c r="U11"/>
  <c r="T11"/>
  <c r="S11"/>
  <c r="A11"/>
  <c r="V10"/>
  <c r="U10"/>
  <c r="T10"/>
  <c r="S10"/>
  <c r="A10"/>
  <c r="V9"/>
  <c r="U9"/>
  <c r="T9"/>
  <c r="S9"/>
  <c r="A9"/>
  <c r="V8"/>
  <c r="U8"/>
  <c r="T8"/>
  <c r="S8"/>
  <c r="A8"/>
  <c r="V7"/>
  <c r="U7"/>
  <c r="T7"/>
  <c r="S7"/>
  <c r="A7"/>
  <c r="G10" i="18"/>
  <c r="G6"/>
  <c r="D22"/>
  <c r="D31"/>
  <c r="D33"/>
  <c r="D35"/>
  <c r="E22"/>
  <c r="E31"/>
  <c r="E33"/>
  <c r="C22"/>
  <c r="H34" i="37"/>
  <c r="G34"/>
  <c r="H32"/>
  <c r="G32"/>
  <c r="H30"/>
  <c r="G30"/>
  <c r="H21"/>
  <c r="G21"/>
  <c r="E22" i="7"/>
  <c r="F22"/>
  <c r="E31"/>
  <c r="F31"/>
  <c r="E33"/>
  <c r="F33"/>
  <c r="E35"/>
  <c r="F35"/>
  <c r="P37" i="20" l="1"/>
  <c r="S23"/>
  <c r="U37"/>
  <c r="G36" i="37"/>
  <c r="H36"/>
  <c r="F36" i="7"/>
  <c r="E36"/>
  <c r="F38"/>
  <c r="D37" i="10"/>
  <c r="AB37" s="1"/>
  <c r="AD23"/>
  <c r="AC23"/>
  <c r="AA23"/>
  <c r="T23" i="20"/>
  <c r="T32"/>
  <c r="T34"/>
  <c r="T36"/>
  <c r="V37"/>
  <c r="V36"/>
  <c r="V32"/>
  <c r="H37"/>
  <c r="L37"/>
  <c r="G37"/>
  <c r="K37"/>
  <c r="V34"/>
  <c r="D37"/>
  <c r="C37"/>
  <c r="S37" s="1"/>
  <c r="V23"/>
  <c r="U23"/>
  <c r="E38" i="7"/>
  <c r="T37" i="20" l="1"/>
  <c r="D27" i="49" l="1"/>
  <c r="D32" s="1"/>
  <c r="E27"/>
  <c r="C27"/>
  <c r="D18"/>
  <c r="E18"/>
  <c r="E32" s="1"/>
  <c r="C18"/>
  <c r="C31"/>
  <c r="C29"/>
  <c r="C32" i="46"/>
  <c r="C30"/>
  <c r="C28"/>
  <c r="C19"/>
  <c r="C33" l="1"/>
  <c r="C32" i="49"/>
  <c r="T32" i="69"/>
  <c r="O32"/>
  <c r="N32"/>
  <c r="U32"/>
  <c r="J35" i="45"/>
  <c r="I35"/>
  <c r="J33"/>
  <c r="J34" s="1"/>
  <c r="I33"/>
  <c r="I34" s="1"/>
  <c r="J31"/>
  <c r="I31"/>
  <c r="J30"/>
  <c r="I30"/>
  <c r="J29"/>
  <c r="I29"/>
  <c r="J28"/>
  <c r="I28"/>
  <c r="J27"/>
  <c r="I27"/>
  <c r="J26"/>
  <c r="I26"/>
  <c r="J25"/>
  <c r="I25"/>
  <c r="J24"/>
  <c r="I24"/>
  <c r="I32" s="1"/>
  <c r="J23"/>
  <c r="I23"/>
  <c r="J22"/>
  <c r="I22"/>
  <c r="J21"/>
  <c r="I21"/>
  <c r="J20"/>
  <c r="I20"/>
  <c r="J19"/>
  <c r="I19"/>
  <c r="J18"/>
  <c r="I18"/>
  <c r="J17"/>
  <c r="I17"/>
  <c r="J16"/>
  <c r="I16"/>
  <c r="J15"/>
  <c r="I15"/>
  <c r="J14"/>
  <c r="I14"/>
  <c r="J13"/>
  <c r="I13"/>
  <c r="J12"/>
  <c r="I12"/>
  <c r="J11"/>
  <c r="I11"/>
  <c r="J10"/>
  <c r="I10"/>
  <c r="J9"/>
  <c r="I9"/>
  <c r="J8"/>
  <c r="I8"/>
  <c r="J7"/>
  <c r="I7"/>
  <c r="C27" i="21"/>
  <c r="C18"/>
  <c r="V32" i="69" l="1"/>
  <c r="Z32" s="1"/>
  <c r="H32"/>
  <c r="I32"/>
  <c r="W32"/>
  <c r="AA32" s="1"/>
  <c r="J32" i="45"/>
  <c r="C32" i="21"/>
  <c r="K35" i="16" l="1"/>
  <c r="J35"/>
  <c r="I35"/>
  <c r="H35"/>
  <c r="D35"/>
  <c r="C35"/>
  <c r="K33"/>
  <c r="J33"/>
  <c r="I33"/>
  <c r="G33" s="1"/>
  <c r="H33"/>
  <c r="F33" s="1"/>
  <c r="D33"/>
  <c r="C33"/>
  <c r="K31"/>
  <c r="J31"/>
  <c r="I31"/>
  <c r="H31"/>
  <c r="D31"/>
  <c r="C31"/>
  <c r="K22"/>
  <c r="J22"/>
  <c r="I22"/>
  <c r="H22"/>
  <c r="D22"/>
  <c r="C22"/>
  <c r="G34" i="11"/>
  <c r="F34"/>
  <c r="E34"/>
  <c r="D34"/>
  <c r="C34"/>
  <c r="G32"/>
  <c r="F32"/>
  <c r="E32"/>
  <c r="D32"/>
  <c r="D35" s="1"/>
  <c r="C32"/>
  <c r="C30"/>
  <c r="C21"/>
  <c r="I36" i="16" l="1"/>
  <c r="G22"/>
  <c r="D36"/>
  <c r="G31"/>
  <c r="G35"/>
  <c r="H36"/>
  <c r="F22"/>
  <c r="K36"/>
  <c r="J36"/>
  <c r="F31"/>
  <c r="F35"/>
  <c r="C36"/>
  <c r="G35" i="11"/>
  <c r="F35"/>
  <c r="C35"/>
  <c r="E35"/>
  <c r="C28" i="37"/>
  <c r="C29"/>
  <c r="C35"/>
  <c r="C6"/>
  <c r="D6"/>
  <c r="C7"/>
  <c r="D7"/>
  <c r="C8"/>
  <c r="D8"/>
  <c r="C9"/>
  <c r="D9"/>
  <c r="C10"/>
  <c r="D10"/>
  <c r="C11"/>
  <c r="D11"/>
  <c r="C12"/>
  <c r="D12"/>
  <c r="C13"/>
  <c r="D13"/>
  <c r="C14"/>
  <c r="D14"/>
  <c r="C15"/>
  <c r="D15"/>
  <c r="C16"/>
  <c r="D16"/>
  <c r="C17"/>
  <c r="D17"/>
  <c r="C18"/>
  <c r="D18"/>
  <c r="C19"/>
  <c r="D19"/>
  <c r="C20"/>
  <c r="D20"/>
  <c r="C22"/>
  <c r="D22"/>
  <c r="C23"/>
  <c r="D23"/>
  <c r="C24"/>
  <c r="D24"/>
  <c r="C25"/>
  <c r="D25"/>
  <c r="C26"/>
  <c r="D26"/>
  <c r="C27"/>
  <c r="D27"/>
  <c r="D29"/>
  <c r="C31"/>
  <c r="D31"/>
  <c r="C33"/>
  <c r="D33"/>
  <c r="D35"/>
  <c r="D5"/>
  <c r="C5"/>
  <c r="F34"/>
  <c r="E34"/>
  <c r="F32"/>
  <c r="D32" s="1"/>
  <c r="E32"/>
  <c r="F30"/>
  <c r="E30"/>
  <c r="C30" s="1"/>
  <c r="F21"/>
  <c r="F36" s="1"/>
  <c r="E21"/>
  <c r="C21" s="1"/>
  <c r="D34"/>
  <c r="C34"/>
  <c r="C32"/>
  <c r="G36" i="16" l="1"/>
  <c r="F36"/>
  <c r="E36" i="37"/>
  <c r="D21"/>
  <c r="C36"/>
  <c r="D30"/>
  <c r="I7" i="60"/>
  <c r="J7"/>
  <c r="I14"/>
  <c r="J14"/>
  <c r="I15"/>
  <c r="J15"/>
  <c r="I21"/>
  <c r="J21"/>
  <c r="I22"/>
  <c r="J22"/>
  <c r="I31"/>
  <c r="J31"/>
  <c r="I34"/>
  <c r="J34"/>
  <c r="I35"/>
  <c r="J35"/>
  <c r="I7" i="61"/>
  <c r="J7"/>
  <c r="I9"/>
  <c r="J9"/>
  <c r="I10"/>
  <c r="J10"/>
  <c r="J11"/>
  <c r="I13"/>
  <c r="J13"/>
  <c r="I15"/>
  <c r="J15"/>
  <c r="I16"/>
  <c r="J16"/>
  <c r="I17"/>
  <c r="J17"/>
  <c r="I21"/>
  <c r="J21"/>
  <c r="I22"/>
  <c r="J22"/>
  <c r="I31"/>
  <c r="J31"/>
  <c r="I32"/>
  <c r="J32"/>
  <c r="I33"/>
  <c r="J33"/>
  <c r="I34"/>
  <c r="J34"/>
  <c r="I35"/>
  <c r="J35"/>
  <c r="J6"/>
  <c r="I6"/>
  <c r="H35" i="7"/>
  <c r="G35"/>
  <c r="D35"/>
  <c r="C35"/>
  <c r="H33"/>
  <c r="G33"/>
  <c r="D33"/>
  <c r="C33"/>
  <c r="H31"/>
  <c r="G31"/>
  <c r="D31"/>
  <c r="C31"/>
  <c r="H22"/>
  <c r="H36" s="1"/>
  <c r="G22"/>
  <c r="G36" s="1"/>
  <c r="D22"/>
  <c r="D36" s="1"/>
  <c r="C22"/>
  <c r="C36" s="1"/>
  <c r="A8"/>
  <c r="A7"/>
  <c r="A6"/>
  <c r="D36" i="37" l="1"/>
  <c r="D38" i="7"/>
  <c r="H38"/>
  <c r="C38"/>
  <c r="G38"/>
  <c r="G7" i="19" l="1"/>
  <c r="H7"/>
  <c r="G9"/>
  <c r="H9"/>
  <c r="G10"/>
  <c r="H10"/>
  <c r="G12"/>
  <c r="H12"/>
  <c r="G14"/>
  <c r="H14"/>
  <c r="G16"/>
  <c r="H16"/>
  <c r="G17"/>
  <c r="H17"/>
  <c r="G19"/>
  <c r="H19"/>
  <c r="G20"/>
  <c r="H20"/>
  <c r="G24"/>
  <c r="H24"/>
  <c r="G26"/>
  <c r="H26"/>
  <c r="G28"/>
  <c r="H28"/>
  <c r="G31"/>
  <c r="H31"/>
  <c r="G33"/>
  <c r="H33"/>
  <c r="H5"/>
  <c r="G5"/>
  <c r="E34"/>
  <c r="E32"/>
  <c r="E30"/>
  <c r="G30" s="1"/>
  <c r="E21"/>
  <c r="D30"/>
  <c r="C30"/>
  <c r="E30" i="4"/>
  <c r="D30"/>
  <c r="C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9"/>
  <c r="F8"/>
  <c r="F7"/>
  <c r="F6"/>
  <c r="F5"/>
  <c r="E35" i="1"/>
  <c r="D35"/>
  <c r="F34"/>
  <c r="F35" s="1"/>
  <c r="E33"/>
  <c r="D33"/>
  <c r="C33"/>
  <c r="F32"/>
  <c r="F31"/>
  <c r="E31"/>
  <c r="D31"/>
  <c r="C31"/>
  <c r="F30"/>
  <c r="F29"/>
  <c r="F28"/>
  <c r="F27"/>
  <c r="F26"/>
  <c r="F25"/>
  <c r="F24"/>
  <c r="F23"/>
  <c r="E22"/>
  <c r="D22"/>
  <c r="D36" s="1"/>
  <c r="C22"/>
  <c r="F21"/>
  <c r="A21"/>
  <c r="F20"/>
  <c r="A20"/>
  <c r="F19"/>
  <c r="A19"/>
  <c r="F18"/>
  <c r="A18"/>
  <c r="F17"/>
  <c r="A17"/>
  <c r="F16"/>
  <c r="A16"/>
  <c r="F15"/>
  <c r="A15"/>
  <c r="F14"/>
  <c r="A14"/>
  <c r="A13"/>
  <c r="F12"/>
  <c r="A12"/>
  <c r="F11"/>
  <c r="A11"/>
  <c r="F10"/>
  <c r="A10"/>
  <c r="F9"/>
  <c r="A9"/>
  <c r="F8"/>
  <c r="A8"/>
  <c r="F7"/>
  <c r="A7"/>
  <c r="F6"/>
  <c r="A6"/>
  <c r="F5"/>
  <c r="A5"/>
  <c r="J35" i="39"/>
  <c r="I35"/>
  <c r="H35"/>
  <c r="K35" s="1"/>
  <c r="G35"/>
  <c r="F35"/>
  <c r="E35"/>
  <c r="D35"/>
  <c r="C35"/>
  <c r="K34"/>
  <c r="F34"/>
  <c r="J33"/>
  <c r="I33"/>
  <c r="K33" s="1"/>
  <c r="H33"/>
  <c r="G33"/>
  <c r="E33"/>
  <c r="D33"/>
  <c r="C33"/>
  <c r="F33" s="1"/>
  <c r="K32"/>
  <c r="F32"/>
  <c r="J31"/>
  <c r="I31"/>
  <c r="H31"/>
  <c r="K31" s="1"/>
  <c r="G31"/>
  <c r="E31"/>
  <c r="D31"/>
  <c r="F31" s="1"/>
  <c r="C31"/>
  <c r="K30"/>
  <c r="F30"/>
  <c r="K29"/>
  <c r="F29"/>
  <c r="K28"/>
  <c r="F28"/>
  <c r="K27"/>
  <c r="F27"/>
  <c r="K26"/>
  <c r="F26"/>
  <c r="K25"/>
  <c r="F25"/>
  <c r="K24"/>
  <c r="F24"/>
  <c r="K23"/>
  <c r="F23"/>
  <c r="J22"/>
  <c r="J36" s="1"/>
  <c r="I22"/>
  <c r="I36" s="1"/>
  <c r="H22"/>
  <c r="H36" s="1"/>
  <c r="G22"/>
  <c r="G36" s="1"/>
  <c r="E22"/>
  <c r="E36" s="1"/>
  <c r="D22"/>
  <c r="D36" s="1"/>
  <c r="C22"/>
  <c r="F22" s="1"/>
  <c r="K21"/>
  <c r="F21"/>
  <c r="K20"/>
  <c r="F20"/>
  <c r="K19"/>
  <c r="F19"/>
  <c r="K18"/>
  <c r="F18"/>
  <c r="K17"/>
  <c r="F17"/>
  <c r="K16"/>
  <c r="F16"/>
  <c r="K15"/>
  <c r="F15"/>
  <c r="K14"/>
  <c r="F14"/>
  <c r="K13"/>
  <c r="F13"/>
  <c r="K12"/>
  <c r="F12"/>
  <c r="K11"/>
  <c r="F11"/>
  <c r="K10"/>
  <c r="F10"/>
  <c r="K9"/>
  <c r="F9"/>
  <c r="K8"/>
  <c r="F8"/>
  <c r="K7"/>
  <c r="F7"/>
  <c r="K6"/>
  <c r="F6"/>
  <c r="K5"/>
  <c r="F5"/>
  <c r="F30" i="4" l="1"/>
  <c r="E39" i="1"/>
  <c r="C39"/>
  <c r="F22"/>
  <c r="D39"/>
  <c r="F39" s="1"/>
  <c r="E35" i="19"/>
  <c r="F33" i="1"/>
  <c r="E36"/>
  <c r="F36" s="1"/>
  <c r="C36"/>
  <c r="K36" i="39"/>
  <c r="K22"/>
  <c r="C36"/>
  <c r="F36" s="1"/>
  <c r="L23" i="18" l="1"/>
  <c r="L25"/>
  <c r="L26"/>
  <c r="L27"/>
  <c r="L28"/>
  <c r="L30"/>
  <c r="K23"/>
  <c r="K24"/>
  <c r="K25"/>
  <c r="K26"/>
  <c r="K27"/>
  <c r="K28"/>
  <c r="K29"/>
  <c r="K30"/>
  <c r="G24"/>
  <c r="G25"/>
  <c r="G26"/>
  <c r="G27"/>
  <c r="G28"/>
  <c r="G29"/>
  <c r="G30"/>
  <c r="G23"/>
  <c r="G8" l="1"/>
  <c r="G9"/>
  <c r="G11"/>
  <c r="G12"/>
  <c r="G13"/>
  <c r="G14"/>
  <c r="G15"/>
  <c r="G16"/>
  <c r="G17"/>
  <c r="G18"/>
  <c r="G19"/>
  <c r="G20"/>
  <c r="G21"/>
  <c r="E15" i="5"/>
  <c r="I8" i="18" l="1"/>
  <c r="H31" l="1"/>
  <c r="H22"/>
  <c r="H38" l="1"/>
  <c r="I34" i="5"/>
  <c r="I32"/>
  <c r="I30"/>
  <c r="I21"/>
  <c r="M24" i="18"/>
  <c r="M25"/>
  <c r="M26"/>
  <c r="M27"/>
  <c r="M28"/>
  <c r="M29"/>
  <c r="I35" i="5" l="1"/>
  <c r="I38"/>
  <c r="I36" i="45"/>
  <c r="I37" s="1"/>
  <c r="J36"/>
  <c r="J37" s="1"/>
  <c r="A20" i="5" l="1"/>
  <c r="A6"/>
  <c r="A7"/>
  <c r="A8"/>
  <c r="A9"/>
  <c r="A10"/>
  <c r="A11"/>
  <c r="A12"/>
  <c r="A13"/>
  <c r="A14"/>
  <c r="A15"/>
  <c r="A16"/>
  <c r="A17"/>
  <c r="A18"/>
  <c r="A19"/>
  <c r="A5"/>
  <c r="E7" l="1"/>
  <c r="J22" i="18" l="1"/>
  <c r="J36" i="5" l="1"/>
  <c r="D30"/>
  <c r="C30"/>
  <c r="J37"/>
  <c r="E22"/>
  <c r="E23"/>
  <c r="E24"/>
  <c r="E25"/>
  <c r="E26"/>
  <c r="E27"/>
  <c r="E28"/>
  <c r="E29"/>
  <c r="E31"/>
  <c r="E33"/>
  <c r="H28" l="1"/>
  <c r="J28"/>
  <c r="K28" s="1"/>
  <c r="H29"/>
  <c r="J29"/>
  <c r="K29" s="1"/>
  <c r="H24"/>
  <c r="J24"/>
  <c r="K24" s="1"/>
  <c r="H25"/>
  <c r="J25"/>
  <c r="K25" s="1"/>
  <c r="H33"/>
  <c r="J33"/>
  <c r="K33" s="1"/>
  <c r="H31"/>
  <c r="J31"/>
  <c r="K31" s="1"/>
  <c r="H26"/>
  <c r="J26"/>
  <c r="K26" s="1"/>
  <c r="H22"/>
  <c r="J22"/>
  <c r="K22" s="1"/>
  <c r="H27"/>
  <c r="J27"/>
  <c r="K27" s="1"/>
  <c r="H23"/>
  <c r="J23"/>
  <c r="K23" s="1"/>
  <c r="E30"/>
  <c r="H6" i="30" l="1"/>
  <c r="C21" i="5"/>
  <c r="F21"/>
  <c r="D21"/>
  <c r="M7" i="18"/>
  <c r="J33"/>
  <c r="G21" i="5" l="1"/>
  <c r="J21" s="1"/>
  <c r="K21" s="1"/>
  <c r="H21" l="1"/>
  <c r="C35" i="18" l="1"/>
  <c r="K35" s="1"/>
  <c r="C31"/>
  <c r="K31" s="1"/>
  <c r="C33"/>
  <c r="D32" i="5"/>
  <c r="C32"/>
  <c r="G33" i="18" l="1"/>
  <c r="K33"/>
  <c r="E32" i="5"/>
  <c r="J7"/>
  <c r="K7" s="1"/>
  <c r="E6"/>
  <c r="E5"/>
  <c r="H6" l="1"/>
  <c r="J6"/>
  <c r="K6" s="1"/>
  <c r="H5"/>
  <c r="J5"/>
  <c r="K5" s="1"/>
  <c r="F8" i="18"/>
  <c r="F32"/>
  <c r="F33"/>
  <c r="F37"/>
  <c r="J31" l="1"/>
  <c r="F30" i="19" l="1"/>
  <c r="H30" s="1"/>
  <c r="D16" i="30" l="1"/>
  <c r="E16"/>
  <c r="F16"/>
  <c r="G16"/>
  <c r="C16"/>
  <c r="D14"/>
  <c r="E14"/>
  <c r="F14"/>
  <c r="G14"/>
  <c r="C14"/>
  <c r="D12"/>
  <c r="E12"/>
  <c r="F12"/>
  <c r="G12"/>
  <c r="C12"/>
  <c r="D10"/>
  <c r="E10"/>
  <c r="F10"/>
  <c r="G10"/>
  <c r="C10"/>
  <c r="D8"/>
  <c r="E8"/>
  <c r="F8"/>
  <c r="C8"/>
  <c r="H7"/>
  <c r="H9"/>
  <c r="H11"/>
  <c r="H13"/>
  <c r="H15"/>
  <c r="H5"/>
  <c r="L7" i="18"/>
  <c r="L8"/>
  <c r="L9"/>
  <c r="L10"/>
  <c r="L11"/>
  <c r="L13"/>
  <c r="L14"/>
  <c r="L15"/>
  <c r="L16"/>
  <c r="L17"/>
  <c r="L18"/>
  <c r="L21"/>
  <c r="L22"/>
  <c r="M8"/>
  <c r="M9"/>
  <c r="M10"/>
  <c r="M11"/>
  <c r="M12"/>
  <c r="M13"/>
  <c r="M14"/>
  <c r="M15"/>
  <c r="M16"/>
  <c r="M17"/>
  <c r="M18"/>
  <c r="M19"/>
  <c r="M20"/>
  <c r="M21"/>
  <c r="M22"/>
  <c r="M23"/>
  <c r="M30"/>
  <c r="M31"/>
  <c r="M32"/>
  <c r="M33"/>
  <c r="M34"/>
  <c r="M36"/>
  <c r="M37"/>
  <c r="K7"/>
  <c r="K8"/>
  <c r="K9"/>
  <c r="K10"/>
  <c r="K11"/>
  <c r="K12"/>
  <c r="K13"/>
  <c r="K14"/>
  <c r="K15"/>
  <c r="K16"/>
  <c r="K17"/>
  <c r="K18"/>
  <c r="K19"/>
  <c r="K20"/>
  <c r="K21"/>
  <c r="K22"/>
  <c r="H16" i="30" l="1"/>
  <c r="H12"/>
  <c r="H14"/>
  <c r="H8"/>
  <c r="H10"/>
  <c r="G7" i="18" l="1"/>
  <c r="G31"/>
  <c r="G34"/>
  <c r="G22" l="1"/>
  <c r="A6" i="37"/>
  <c r="A7"/>
  <c r="A8"/>
  <c r="A9"/>
  <c r="A10"/>
  <c r="A11"/>
  <c r="A12"/>
  <c r="A13"/>
  <c r="A14"/>
  <c r="A15"/>
  <c r="A16"/>
  <c r="A17"/>
  <c r="A18"/>
  <c r="A19"/>
  <c r="A20"/>
  <c r="A5"/>
  <c r="D21" i="19"/>
  <c r="C21"/>
  <c r="G21" s="1"/>
  <c r="I30" i="18"/>
  <c r="F30" s="1"/>
  <c r="I23"/>
  <c r="F23" s="1"/>
  <c r="I28"/>
  <c r="F28" s="1"/>
  <c r="I24"/>
  <c r="I26"/>
  <c r="F26" s="1"/>
  <c r="I27"/>
  <c r="F27" s="1"/>
  <c r="I31"/>
  <c r="F31" s="1"/>
  <c r="I34"/>
  <c r="F34" s="1"/>
  <c r="A3" i="31"/>
  <c r="D34" i="5" l="1"/>
  <c r="C34" i="19"/>
  <c r="G34" s="1"/>
  <c r="D34"/>
  <c r="F34"/>
  <c r="C32"/>
  <c r="G32" s="1"/>
  <c r="D32"/>
  <c r="F32"/>
  <c r="F21"/>
  <c r="H21" s="1"/>
  <c r="H32" l="1"/>
  <c r="H34"/>
  <c r="D35" i="5"/>
  <c r="C35" i="19" l="1"/>
  <c r="G35" s="1"/>
  <c r="F35"/>
  <c r="H35" s="1"/>
  <c r="D35"/>
  <c r="J35" i="18"/>
  <c r="L32"/>
  <c r="L34"/>
  <c r="L37"/>
  <c r="K6"/>
  <c r="I7"/>
  <c r="F7" s="1"/>
  <c r="I9"/>
  <c r="F9" s="1"/>
  <c r="I10"/>
  <c r="F10" s="1"/>
  <c r="I11"/>
  <c r="F11" s="1"/>
  <c r="I25"/>
  <c r="F25" s="1"/>
  <c r="I12"/>
  <c r="I13"/>
  <c r="F13" s="1"/>
  <c r="I14"/>
  <c r="F14" s="1"/>
  <c r="I15"/>
  <c r="F15" s="1"/>
  <c r="I16"/>
  <c r="F16" s="1"/>
  <c r="I17"/>
  <c r="F17" s="1"/>
  <c r="I18"/>
  <c r="F18" s="1"/>
  <c r="I19"/>
  <c r="I20"/>
  <c r="I21"/>
  <c r="F21" s="1"/>
  <c r="I22"/>
  <c r="I6"/>
  <c r="F6" s="1"/>
  <c r="L31"/>
  <c r="C38"/>
  <c r="G38" l="1"/>
  <c r="F22"/>
  <c r="L35"/>
  <c r="L33"/>
  <c r="M35"/>
  <c r="J38"/>
  <c r="M38" s="1"/>
  <c r="D38"/>
  <c r="K38" s="1"/>
  <c r="G35"/>
  <c r="I35" l="1"/>
  <c r="I38"/>
  <c r="L38"/>
  <c r="F35" l="1"/>
  <c r="E38"/>
  <c r="F38" s="1"/>
  <c r="D38" i="5"/>
  <c r="H7"/>
  <c r="E8"/>
  <c r="E9"/>
  <c r="E10"/>
  <c r="E11"/>
  <c r="E12"/>
  <c r="E13"/>
  <c r="E14"/>
  <c r="E16"/>
  <c r="E17"/>
  <c r="E18"/>
  <c r="E19"/>
  <c r="E20"/>
  <c r="E21"/>
  <c r="F34"/>
  <c r="G34" s="1"/>
  <c r="C34"/>
  <c r="F32"/>
  <c r="G32" s="1"/>
  <c r="F30"/>
  <c r="G30" l="1"/>
  <c r="J30" s="1"/>
  <c r="K30" s="1"/>
  <c r="F35"/>
  <c r="G35" s="1"/>
  <c r="J35" s="1"/>
  <c r="H18"/>
  <c r="J18"/>
  <c r="K18" s="1"/>
  <c r="H19"/>
  <c r="J19"/>
  <c r="K19" s="1"/>
  <c r="H10"/>
  <c r="J10"/>
  <c r="K10" s="1"/>
  <c r="H32"/>
  <c r="J32"/>
  <c r="K32" s="1"/>
  <c r="H16"/>
  <c r="J16"/>
  <c r="K16" s="1"/>
  <c r="H8"/>
  <c r="J8"/>
  <c r="K8" s="1"/>
  <c r="H14"/>
  <c r="J14"/>
  <c r="K14" s="1"/>
  <c r="H15"/>
  <c r="J15"/>
  <c r="K15" s="1"/>
  <c r="H11"/>
  <c r="J11"/>
  <c r="K11" s="1"/>
  <c r="H20"/>
  <c r="J20"/>
  <c r="K20" s="1"/>
  <c r="H12"/>
  <c r="J12"/>
  <c r="K12" s="1"/>
  <c r="H17"/>
  <c r="J17"/>
  <c r="K17" s="1"/>
  <c r="H13"/>
  <c r="J13"/>
  <c r="K13" s="1"/>
  <c r="H9"/>
  <c r="J9"/>
  <c r="K9" s="1"/>
  <c r="C35"/>
  <c r="E34"/>
  <c r="F38"/>
  <c r="G38" s="1"/>
  <c r="C38"/>
  <c r="E38" s="1"/>
  <c r="H30" l="1"/>
  <c r="J38"/>
  <c r="K38" s="1"/>
  <c r="K35"/>
  <c r="H34"/>
  <c r="J34"/>
  <c r="K34" s="1"/>
  <c r="H35"/>
  <c r="H38"/>
  <c r="E35"/>
</calcChain>
</file>

<file path=xl/sharedStrings.xml><?xml version="1.0" encoding="utf-8"?>
<sst xmlns="http://schemas.openxmlformats.org/spreadsheetml/2006/main" count="2542" uniqueCount="722">
  <si>
    <t>Bank Name</t>
  </si>
  <si>
    <t>Deposit Amount (D)</t>
  </si>
  <si>
    <t>Advance Amount (A)</t>
  </si>
  <si>
    <t>CD Ratio</t>
  </si>
  <si>
    <t>ALB</t>
  </si>
  <si>
    <t>BOB</t>
  </si>
  <si>
    <t>BOI</t>
  </si>
  <si>
    <t>BOM</t>
  </si>
  <si>
    <t>CAN</t>
  </si>
  <si>
    <t>CBI</t>
  </si>
  <si>
    <t>IDBI</t>
  </si>
  <si>
    <t>IND</t>
  </si>
  <si>
    <t>IOB</t>
  </si>
  <si>
    <t>OBC</t>
  </si>
  <si>
    <t>PNB</t>
  </si>
  <si>
    <t>PSB</t>
  </si>
  <si>
    <t>SBI</t>
  </si>
  <si>
    <t>SYN</t>
  </si>
  <si>
    <t>UBI</t>
  </si>
  <si>
    <t>UCO</t>
  </si>
  <si>
    <t>UNI</t>
  </si>
  <si>
    <t>HDFC</t>
  </si>
  <si>
    <t>ICICI</t>
  </si>
  <si>
    <t>INDUS</t>
  </si>
  <si>
    <t>AXIS</t>
  </si>
  <si>
    <t>YES</t>
  </si>
  <si>
    <t>BANDHAN</t>
  </si>
  <si>
    <t>APRB</t>
  </si>
  <si>
    <t>APSCB</t>
  </si>
  <si>
    <t>RIDF</t>
  </si>
  <si>
    <t>TOTAL</t>
  </si>
  <si>
    <t>No. Of Branches</t>
  </si>
  <si>
    <t>DISTRICT WISE DEPOSIT, ADVANCE AND CD RATIO</t>
  </si>
  <si>
    <t>DISTRICT</t>
  </si>
  <si>
    <t>Tirap</t>
  </si>
  <si>
    <t>Changlang</t>
  </si>
  <si>
    <t>Lohit</t>
  </si>
  <si>
    <t>Anjaw</t>
  </si>
  <si>
    <t>Siang</t>
  </si>
  <si>
    <t>Tawang</t>
  </si>
  <si>
    <t>Namsai</t>
  </si>
  <si>
    <t>PapumPare</t>
  </si>
  <si>
    <t>EastSiang</t>
  </si>
  <si>
    <t>WestSiang</t>
  </si>
  <si>
    <t>UpperSiang</t>
  </si>
  <si>
    <t>EastKameng</t>
  </si>
  <si>
    <t>WestKameng</t>
  </si>
  <si>
    <t>LowerSubansiri</t>
  </si>
  <si>
    <t>UpperSubansiri</t>
  </si>
  <si>
    <t>KurungKumey</t>
  </si>
  <si>
    <t>DibangValley</t>
  </si>
  <si>
    <t>LowerDibangValley</t>
  </si>
  <si>
    <t>Longding</t>
  </si>
  <si>
    <t>KraDaadi</t>
  </si>
  <si>
    <t>Total</t>
  </si>
  <si>
    <t>Sl No.</t>
  </si>
  <si>
    <t>CDR1</t>
  </si>
  <si>
    <t>Credit Utilized (CU)</t>
  </si>
  <si>
    <t>Total Credit (TC)</t>
  </si>
  <si>
    <t>CDR2</t>
  </si>
  <si>
    <t>Banks</t>
  </si>
  <si>
    <t>Muslim</t>
  </si>
  <si>
    <t>Christian</t>
  </si>
  <si>
    <t>Sikh</t>
  </si>
  <si>
    <t>Budhist</t>
  </si>
  <si>
    <t>Zoroastrian</t>
  </si>
  <si>
    <t>No.</t>
  </si>
  <si>
    <t>Amt.</t>
  </si>
  <si>
    <t>SL No.</t>
  </si>
  <si>
    <t>Bank</t>
  </si>
  <si>
    <t>Target</t>
  </si>
  <si>
    <t>MICRO</t>
  </si>
  <si>
    <t>SMALL</t>
  </si>
  <si>
    <t>MEDIUM</t>
  </si>
  <si>
    <t>TOTAL MSME OUTSTANDING</t>
  </si>
  <si>
    <t>Outstanding</t>
  </si>
  <si>
    <t>Sl. No.</t>
  </si>
  <si>
    <t>Total Advance</t>
  </si>
  <si>
    <t xml:space="preserve">Non Priority Sector </t>
  </si>
  <si>
    <t>Weaker Advances Sector (WSA)</t>
  </si>
  <si>
    <t>PSA to Total Adv (%)</t>
  </si>
  <si>
    <t>WSA To PSA (%)</t>
  </si>
  <si>
    <t>WSA  to Total Adv (%)</t>
  </si>
  <si>
    <t>Advances</t>
  </si>
  <si>
    <t>NPA</t>
  </si>
  <si>
    <t xml:space="preserve"> NPA %</t>
  </si>
  <si>
    <t>Advances (PSA)</t>
  </si>
  <si>
    <t>Grand Total</t>
  </si>
  <si>
    <t>Rural</t>
  </si>
  <si>
    <t>Semi Urban</t>
  </si>
  <si>
    <t>Urban</t>
  </si>
  <si>
    <t>Total(R+SU+U)</t>
  </si>
  <si>
    <t>BC</t>
  </si>
  <si>
    <t>ATM No Rural</t>
  </si>
  <si>
    <t>ATM No Semi Urban</t>
  </si>
  <si>
    <t>ATM No Urban</t>
  </si>
  <si>
    <t>Public Total</t>
  </si>
  <si>
    <t>Private Total</t>
  </si>
  <si>
    <t>RRB Total</t>
  </si>
  <si>
    <t>DETAILS OF BRANCH NETWORK OF ARUNACHAL PRADESH</t>
  </si>
  <si>
    <t>Sl.No.</t>
  </si>
  <si>
    <t>Abbreviation</t>
  </si>
  <si>
    <t>Expansion</t>
  </si>
  <si>
    <t>Bank of Baroda</t>
  </si>
  <si>
    <t>Bank of India</t>
  </si>
  <si>
    <t>Bank of Maharastra</t>
  </si>
  <si>
    <t>Canara Bank</t>
  </si>
  <si>
    <t>Central Bank of India</t>
  </si>
  <si>
    <t>Indian Bank</t>
  </si>
  <si>
    <t>Indian Overseas Bank</t>
  </si>
  <si>
    <t>Oriental Bank of Commerce</t>
  </si>
  <si>
    <t>Punjab National Bank</t>
  </si>
  <si>
    <t>State Bank of India</t>
  </si>
  <si>
    <t>Syndicate Bank</t>
  </si>
  <si>
    <t>United Bank of India</t>
  </si>
  <si>
    <t>UCO Bank</t>
  </si>
  <si>
    <t>Union Bank of India</t>
  </si>
  <si>
    <t>Yes Bank</t>
  </si>
  <si>
    <t>P&amp;S</t>
  </si>
  <si>
    <t>Punjab and Sind Bank</t>
  </si>
  <si>
    <t xml:space="preserve">Arunachal Pradesh Rural Bank </t>
  </si>
  <si>
    <t>ASCB</t>
  </si>
  <si>
    <t>All Scheduled Commercial Banks</t>
  </si>
  <si>
    <t>RRB</t>
  </si>
  <si>
    <t>Regional Rural Bank</t>
  </si>
  <si>
    <t>North Eastern Development Finance Corporation Ltd.</t>
  </si>
  <si>
    <t>Rural Infrastructure Development Fund</t>
  </si>
  <si>
    <t>NABARD</t>
  </si>
  <si>
    <t xml:space="preserve">National Bank for Agriculture &amp; Rural Development </t>
  </si>
  <si>
    <t>ACP</t>
  </si>
  <si>
    <t>Annual Credit Plan</t>
  </si>
  <si>
    <t>Credit Deposit Ratio (in %)</t>
  </si>
  <si>
    <t>DRI Scheme</t>
  </si>
  <si>
    <t>Differential Rate of Interest Scheme</t>
  </si>
  <si>
    <t xml:space="preserve">Amount </t>
  </si>
  <si>
    <t>SL NO.</t>
  </si>
  <si>
    <t>SHISHU</t>
  </si>
  <si>
    <t>TARUN</t>
  </si>
  <si>
    <t>Profile</t>
  </si>
  <si>
    <t>RRBs</t>
  </si>
  <si>
    <t>Co-op Banks</t>
  </si>
  <si>
    <t xml:space="preserve">Total </t>
  </si>
  <si>
    <t>Branch Network</t>
  </si>
  <si>
    <t xml:space="preserve">Aggregate Deposits </t>
  </si>
  <si>
    <t>Aggregate Advances</t>
  </si>
  <si>
    <t xml:space="preserve">Priority sector Adv </t>
  </si>
  <si>
    <t xml:space="preserve">% to total adv </t>
  </si>
  <si>
    <t xml:space="preserve">Adv to Agriculture </t>
  </si>
  <si>
    <t xml:space="preserve">% to total Adv </t>
  </si>
  <si>
    <t>Public Banks</t>
  </si>
  <si>
    <t>Total Priority Sector</t>
  </si>
  <si>
    <t xml:space="preserve">CONTENTS </t>
  </si>
  <si>
    <t>SUBJECT</t>
  </si>
  <si>
    <t xml:space="preserve">PAGE NO. </t>
  </si>
  <si>
    <t>Population pattern</t>
  </si>
  <si>
    <t xml:space="preserve">Economic indicators </t>
  </si>
  <si>
    <t xml:space="preserve">Segregation of  Total Advances </t>
  </si>
  <si>
    <t xml:space="preserve">Analysis of Total Priority Sector Advances </t>
  </si>
  <si>
    <t xml:space="preserve">Performance under Education Loan </t>
  </si>
  <si>
    <t xml:space="preserve">Performance on PMEGP </t>
  </si>
  <si>
    <t>Recovery under PMEGP</t>
  </si>
  <si>
    <t>Performance on Social Security Scheme</t>
  </si>
  <si>
    <t>Annual Credit Plan Target</t>
  </si>
  <si>
    <t>Annual Credit Plan Achievement</t>
  </si>
  <si>
    <t>Block-Wise Bank Branches/CSP</t>
  </si>
  <si>
    <t>Performance under ACP</t>
  </si>
  <si>
    <t xml:space="preserve">District </t>
  </si>
  <si>
    <t>No of rural branches in district</t>
  </si>
  <si>
    <t>No of camps conducted during the quarter</t>
  </si>
  <si>
    <t>(Amt in lakhs)</t>
  </si>
  <si>
    <t>STATE ACHIEVEMENT VERSUS NATIONAL NORMS</t>
  </si>
  <si>
    <t>PARAMETERS</t>
  </si>
  <si>
    <t xml:space="preserve">NATIONAL NORMS </t>
  </si>
  <si>
    <t>C D RATIO</t>
  </si>
  <si>
    <t>CREDIT+INVESTMENT RATIO</t>
  </si>
  <si>
    <t>PRIORITY SECTOR ADVANCES TO TOTAL ADVANCES</t>
  </si>
  <si>
    <t>AGRICULTURE ADVANCES TO TOTAL ADVANCES</t>
  </si>
  <si>
    <t xml:space="preserve">LENDING TO THE WEAKER SECTION </t>
  </si>
  <si>
    <t>Achieve</t>
  </si>
  <si>
    <t>Achieve%</t>
  </si>
  <si>
    <t>Private Banks</t>
  </si>
  <si>
    <t>NESFB</t>
  </si>
  <si>
    <t>Jain</t>
  </si>
  <si>
    <t>North East Small finance Bank</t>
  </si>
  <si>
    <t>Arunachal Pradesh State Co-op Apex Bank Ltd.</t>
  </si>
  <si>
    <t>NPA%</t>
  </si>
  <si>
    <t>NEDFi</t>
  </si>
  <si>
    <t>APSCB  Total</t>
  </si>
  <si>
    <t>APRB Total</t>
  </si>
  <si>
    <t>APSCB Total</t>
  </si>
  <si>
    <t>Private  Total</t>
  </si>
  <si>
    <t>RRB total</t>
  </si>
  <si>
    <t xml:space="preserve">APSCB Total </t>
  </si>
  <si>
    <t xml:space="preserve">  Details of advances to Sensitive Sectors:LENDING TO WEAKER SECTOR</t>
  </si>
  <si>
    <t xml:space="preserve"> Grand Total</t>
  </si>
  <si>
    <t xml:space="preserve"> Amount</t>
  </si>
  <si>
    <t>Bank Wise Business and Credit Deposit Ratio of Arunachal Pradesh in the Year 2019-20</t>
  </si>
  <si>
    <t>Details of Advances to Sensitive Sectors:  Lending to Minority Communities</t>
  </si>
  <si>
    <t>PrivateTotal</t>
  </si>
  <si>
    <t>Allahabad Bank</t>
  </si>
  <si>
    <t>Industrial Development Bank of India</t>
  </si>
  <si>
    <t>Industrial Credit and Investment Corporation of India</t>
  </si>
  <si>
    <t>Housing Development Finance Corporation  Limited</t>
  </si>
  <si>
    <t>Axis Bank Limited</t>
  </si>
  <si>
    <t xml:space="preserve">NEDFi &amp; RIDF </t>
  </si>
  <si>
    <t>Public</t>
  </si>
  <si>
    <t>Private</t>
  </si>
  <si>
    <t>Performance of Tea sector loans</t>
  </si>
  <si>
    <t xml:space="preserve">Agriculture Term Loan </t>
  </si>
  <si>
    <t xml:space="preserve">Crop Loan </t>
  </si>
  <si>
    <t>Total AGL Loan</t>
  </si>
  <si>
    <t xml:space="preserve"> No</t>
  </si>
  <si>
    <t>30.06.2019</t>
  </si>
  <si>
    <t xml:space="preserve">Adv to MSME Sector </t>
  </si>
  <si>
    <t xml:space="preserve">Adv to Other Priority Sector </t>
  </si>
  <si>
    <t>Priority Sector</t>
  </si>
  <si>
    <t xml:space="preserve">(Rs In Lakhs) </t>
  </si>
  <si>
    <t>Agri Total</t>
  </si>
  <si>
    <t>Export Credit</t>
  </si>
  <si>
    <t>Social Infra</t>
  </si>
  <si>
    <t>BAN</t>
  </si>
  <si>
    <t>Sl No</t>
  </si>
  <si>
    <t>Population</t>
  </si>
  <si>
    <t>Sex Ratio per '000 males</t>
  </si>
  <si>
    <t>Density per Sq. Km.</t>
  </si>
  <si>
    <t>Scheduled Caste</t>
  </si>
  <si>
    <t>Scheduled Tribe</t>
  </si>
  <si>
    <t>Literacy %</t>
  </si>
  <si>
    <t>Average</t>
  </si>
  <si>
    <t>Male</t>
  </si>
  <si>
    <t>Female</t>
  </si>
  <si>
    <t>West Kameng</t>
  </si>
  <si>
    <t>East Kameng</t>
  </si>
  <si>
    <t>Papum pare</t>
  </si>
  <si>
    <t>Lower Subansiri</t>
  </si>
  <si>
    <t>Kurung Kumey</t>
  </si>
  <si>
    <t>Upper Subansiri</t>
  </si>
  <si>
    <t>West Siang</t>
  </si>
  <si>
    <t>60..76</t>
  </si>
  <si>
    <t>East Siang</t>
  </si>
  <si>
    <t>Upper Siang</t>
  </si>
  <si>
    <t>Dibang Valley</t>
  </si>
  <si>
    <t>Lower Dibang Valley</t>
  </si>
  <si>
    <t>Chang lang</t>
  </si>
  <si>
    <t>Selected economic indicators of Arunachal Pradesh</t>
  </si>
  <si>
    <t>Sl.</t>
  </si>
  <si>
    <t>Items</t>
  </si>
  <si>
    <t>Ref. Year</t>
  </si>
  <si>
    <t>Unit</t>
  </si>
  <si>
    <t>Particulars</t>
  </si>
  <si>
    <t>Geographical Area</t>
  </si>
  <si>
    <t>2011 Census</t>
  </si>
  <si>
    <t>Sq. Km.</t>
  </si>
  <si>
    <t>Actual</t>
  </si>
  <si>
    <t>Density</t>
  </si>
  <si>
    <t>-do-</t>
  </si>
  <si>
    <t>Persons per Sq. Km.</t>
  </si>
  <si>
    <t>Sex Ratio</t>
  </si>
  <si>
    <t>Females per '000 Males</t>
  </si>
  <si>
    <t>Percentage of Urban Population to the total population</t>
  </si>
  <si>
    <t>Percentage</t>
  </si>
  <si>
    <t>Decennial Growth Rate of population</t>
  </si>
  <si>
    <t>2001-2011</t>
  </si>
  <si>
    <t>Population Below Poverty Line (As per Planning Commission estimates)</t>
  </si>
  <si>
    <t>2009-2010</t>
  </si>
  <si>
    <r>
      <rPr>
        <b/>
        <sz val="10"/>
        <rFont val="Century Gothic"/>
        <family val="2"/>
      </rPr>
      <t>Literacy rate :</t>
    </r>
    <r>
      <rPr>
        <sz val="10"/>
        <rFont val="Century Gothic"/>
        <family val="2"/>
      </rPr>
      <t xml:space="preserve"> (i) Persons</t>
    </r>
  </si>
  <si>
    <t>(i) 66.95(T)</t>
  </si>
  <si>
    <t xml:space="preserve"> (ii) Male </t>
  </si>
  <si>
    <t>(ii) 73.69(M)</t>
  </si>
  <si>
    <t>(iii) Female</t>
  </si>
  <si>
    <t>(iii) 59.57(F)</t>
  </si>
  <si>
    <t>Gross State Domestic Product (GSDP) at factor cost :</t>
  </si>
  <si>
    <t>2009-10</t>
  </si>
  <si>
    <t>Rs. in crore</t>
  </si>
  <si>
    <t>(i) At current prices</t>
  </si>
  <si>
    <t>(ii) At constant (2004-05) prices</t>
  </si>
  <si>
    <t>Net  State Domestic Product (NSDP) at factor cost</t>
  </si>
  <si>
    <t>Per Capita NSDP</t>
  </si>
  <si>
    <t>Rupees</t>
  </si>
  <si>
    <t>51881</t>
  </si>
  <si>
    <t>Index of Agricultural Production (Base: Triennium ending 1981-82=100)</t>
  </si>
  <si>
    <t>2009-2010 (P)</t>
  </si>
  <si>
    <t>-</t>
  </si>
  <si>
    <t>Total cropped area</t>
  </si>
  <si>
    <t>2011 census</t>
  </si>
  <si>
    <t>Lakh ha</t>
  </si>
  <si>
    <t>Net area sown</t>
  </si>
  <si>
    <t>Index of Industrial Production (Base : 1993-94=100</t>
  </si>
  <si>
    <t>Post office per lakh population</t>
  </si>
  <si>
    <t>All scheduled commercial banks per lakh population</t>
  </si>
  <si>
    <t>June, 2013</t>
  </si>
  <si>
    <t>Nos.</t>
  </si>
  <si>
    <t>Employment on organized sector</t>
  </si>
  <si>
    <t>2010 (P)</t>
  </si>
  <si>
    <t>'000 Nos.</t>
  </si>
  <si>
    <t>(i) Public Sector</t>
  </si>
  <si>
    <t>20.</t>
  </si>
  <si>
    <t>(ii) Private Sector</t>
  </si>
  <si>
    <t>BANK BRANCHES/CSPs IN BLOCK LEVEL</t>
  </si>
  <si>
    <t>District</t>
  </si>
  <si>
    <t>Block</t>
  </si>
  <si>
    <t>BC/CSP</t>
  </si>
  <si>
    <t>Boleng</t>
  </si>
  <si>
    <t>SBI-BC-SUSHRUSHA-CSP</t>
  </si>
  <si>
    <t>Kaying</t>
  </si>
  <si>
    <t>Pangin</t>
  </si>
  <si>
    <t>Rebo Perging</t>
  </si>
  <si>
    <t>X</t>
  </si>
  <si>
    <t>Riga</t>
  </si>
  <si>
    <t>SBI-BC-NICT-CSP</t>
  </si>
  <si>
    <t>Rumgong</t>
  </si>
  <si>
    <t>Geku</t>
  </si>
  <si>
    <t>Mariyang</t>
  </si>
  <si>
    <t>SBI-CSP</t>
  </si>
  <si>
    <t>Tuting</t>
  </si>
  <si>
    <t>Yingkiong</t>
  </si>
  <si>
    <t>Mebo</t>
  </si>
  <si>
    <t>Pasighat</t>
  </si>
  <si>
    <t>Ruksin</t>
  </si>
  <si>
    <t>Aalo East</t>
  </si>
  <si>
    <t>Aalo West</t>
  </si>
  <si>
    <t>Darak</t>
  </si>
  <si>
    <t xml:space="preserve">SBI CSP IDENTIFIED </t>
  </si>
  <si>
    <t>Liromoba</t>
  </si>
  <si>
    <t>APEX</t>
  </si>
  <si>
    <t>Balijan</t>
  </si>
  <si>
    <t>Borum</t>
  </si>
  <si>
    <t>SBI CSP IDENTIFIED</t>
  </si>
  <si>
    <t>Kimin</t>
  </si>
  <si>
    <t>Mengio</t>
  </si>
  <si>
    <t>Sagalee</t>
  </si>
  <si>
    <t>SBI-BC-PAYPOINT-CSP</t>
  </si>
  <si>
    <t>Pistana</t>
  </si>
  <si>
    <t>Hong Hari</t>
  </si>
  <si>
    <t>Ziro-I</t>
  </si>
  <si>
    <t>SBI-BC-SAVE</t>
  </si>
  <si>
    <t>Ziro-II</t>
  </si>
  <si>
    <t>Baririjo</t>
  </si>
  <si>
    <t>Chetam</t>
  </si>
  <si>
    <t>SBI-CSP-SAVE</t>
  </si>
  <si>
    <t>Giba</t>
  </si>
  <si>
    <t>Nacho</t>
  </si>
  <si>
    <t>Payeng</t>
  </si>
  <si>
    <t>Siyum</t>
  </si>
  <si>
    <t>Taliha</t>
  </si>
  <si>
    <t>Kurung Kume</t>
  </si>
  <si>
    <t>Damin</t>
  </si>
  <si>
    <t>Koloriang</t>
  </si>
  <si>
    <t>Nayapin</t>
  </si>
  <si>
    <t>Parsiparlo</t>
  </si>
  <si>
    <t>Sangram</t>
  </si>
  <si>
    <t>Sarli</t>
  </si>
  <si>
    <t>Kra Dadi</t>
  </si>
  <si>
    <t>Chambang</t>
  </si>
  <si>
    <t>Gangte</t>
  </si>
  <si>
    <t>Palin</t>
  </si>
  <si>
    <t>Pip Sorang</t>
  </si>
  <si>
    <t>Tali</t>
  </si>
  <si>
    <t>Yangte</t>
  </si>
  <si>
    <t>Bameng</t>
  </si>
  <si>
    <t>Bana</t>
  </si>
  <si>
    <t>Chayangtajo</t>
  </si>
  <si>
    <t>SBI-CSP(UP)</t>
  </si>
  <si>
    <t>Khenewa</t>
  </si>
  <si>
    <t>Pipu</t>
  </si>
  <si>
    <t>Seppa</t>
  </si>
  <si>
    <t>Dirang</t>
  </si>
  <si>
    <t>Kalaktang</t>
  </si>
  <si>
    <t>Nafra</t>
  </si>
  <si>
    <t>Singchung</t>
  </si>
  <si>
    <t>SBI (Tengavalley )</t>
  </si>
  <si>
    <t>Thrizino</t>
  </si>
  <si>
    <t>Kitpi</t>
  </si>
  <si>
    <t>Lumla</t>
  </si>
  <si>
    <t>Dadam</t>
  </si>
  <si>
    <t>Khonsa</t>
  </si>
  <si>
    <t>Namsang</t>
  </si>
  <si>
    <t>Chowkham</t>
  </si>
  <si>
    <t>Lekang</t>
  </si>
  <si>
    <t>Kanubari</t>
  </si>
  <si>
    <t>Niausa</t>
  </si>
  <si>
    <t>Pangsu</t>
  </si>
  <si>
    <t>CSP-SBI</t>
  </si>
  <si>
    <t>Wakka</t>
  </si>
  <si>
    <t>Tezu</t>
  </si>
  <si>
    <t>Wakro</t>
  </si>
  <si>
    <t>Bordumsa</t>
  </si>
  <si>
    <t>SBI, APEX</t>
  </si>
  <si>
    <t>Diyun</t>
  </si>
  <si>
    <t>Khagam Miao</t>
  </si>
  <si>
    <t>Khimiyang</t>
  </si>
  <si>
    <t>Manmao</t>
  </si>
  <si>
    <t>Nampong</t>
  </si>
  <si>
    <t>Vijay Nagar</t>
  </si>
  <si>
    <t>Chaglagam</t>
  </si>
  <si>
    <t>Hawai Walong</t>
  </si>
  <si>
    <t>Hayuliang</t>
  </si>
  <si>
    <t>Manchal</t>
  </si>
  <si>
    <t>Roing Kononu</t>
  </si>
  <si>
    <t>Anelih Arzo</t>
  </si>
  <si>
    <t>Anini Alinaye Mipi</t>
  </si>
  <si>
    <t>Etalin Malinye</t>
  </si>
  <si>
    <t>Abbreviations used in booklet</t>
  </si>
  <si>
    <t>Lead Bank Name</t>
  </si>
  <si>
    <t>NOT HELD</t>
  </si>
  <si>
    <t>30.09.2019</t>
  </si>
  <si>
    <t>IPPB</t>
  </si>
  <si>
    <t xml:space="preserve">TOTAL </t>
  </si>
  <si>
    <t xml:space="preserve"> NO</t>
  </si>
  <si>
    <t>Lending</t>
  </si>
  <si>
    <t>O/S</t>
  </si>
  <si>
    <t>Amt</t>
  </si>
  <si>
    <t>INDUSIND BANK LTD</t>
  </si>
  <si>
    <t>C:D Ratio - I</t>
  </si>
  <si>
    <t xml:space="preserve">BANK WISE DEPOSIT, ADVANCE AND CD RATIO </t>
  </si>
  <si>
    <t>No. Br.</t>
  </si>
  <si>
    <t>All Banks Total</t>
  </si>
  <si>
    <t>Indian Post Payment Bank</t>
  </si>
  <si>
    <t>MSME Priority Sector</t>
  </si>
  <si>
    <t>Other Priority Sector</t>
  </si>
  <si>
    <t>BAND</t>
  </si>
  <si>
    <t>31.12.2019</t>
  </si>
  <si>
    <t>SC</t>
  </si>
  <si>
    <t>Name of Banks</t>
  </si>
  <si>
    <t>23.01.2020</t>
  </si>
  <si>
    <t>05.02.2020</t>
  </si>
  <si>
    <t>22.01.2020</t>
  </si>
  <si>
    <t>28.01.2020</t>
  </si>
  <si>
    <t>NULM Achievement</t>
  </si>
  <si>
    <t>17.03.2020</t>
  </si>
  <si>
    <t>28.02.2020</t>
  </si>
  <si>
    <t>19.03.2020</t>
  </si>
  <si>
    <t>11.03.2020</t>
  </si>
  <si>
    <t>BANDH</t>
  </si>
  <si>
    <t>CFY Lending</t>
  </si>
  <si>
    <t xml:space="preserve">Women </t>
  </si>
  <si>
    <t xml:space="preserve">ST </t>
  </si>
  <si>
    <t xml:space="preserve">Phy. Handicapped </t>
  </si>
  <si>
    <t>Doimukh</t>
  </si>
  <si>
    <t>Naharlagun</t>
  </si>
  <si>
    <t>Banderdewa</t>
  </si>
  <si>
    <t>Investment Amount</t>
  </si>
  <si>
    <t>TC+I</t>
  </si>
  <si>
    <t>CDR 3</t>
  </si>
  <si>
    <t>31.03.2020</t>
  </si>
  <si>
    <t>Hawai</t>
  </si>
  <si>
    <t>Jairampur</t>
  </si>
  <si>
    <t>Kharsang</t>
  </si>
  <si>
    <t>Miao</t>
  </si>
  <si>
    <t>Yaldam</t>
  </si>
  <si>
    <t>Sawa</t>
  </si>
  <si>
    <t>Dambuk</t>
  </si>
  <si>
    <t>Hunli</t>
  </si>
  <si>
    <t>Zemithang</t>
  </si>
  <si>
    <t xml:space="preserve">Mukto </t>
  </si>
  <si>
    <t xml:space="preserve">Jang </t>
  </si>
  <si>
    <t>Laju</t>
  </si>
  <si>
    <t>Jengging</t>
  </si>
  <si>
    <t>Singa</t>
  </si>
  <si>
    <t>Bomdila</t>
  </si>
  <si>
    <t>Rupa</t>
  </si>
  <si>
    <t>Total (ATM No)</t>
  </si>
  <si>
    <t>O/S Amt</t>
  </si>
  <si>
    <t>OS NO.</t>
  </si>
  <si>
    <t>Papumpare</t>
  </si>
  <si>
    <t>Yachuli</t>
  </si>
  <si>
    <t>Ziro</t>
  </si>
  <si>
    <t>Bagra</t>
  </si>
  <si>
    <t>Aalo</t>
  </si>
  <si>
    <t>Kamba</t>
  </si>
  <si>
    <t>Limeking</t>
  </si>
  <si>
    <t>Daporijo</t>
  </si>
  <si>
    <t>Dumporijo</t>
  </si>
  <si>
    <t>(RUPEES IN LAKHS)</t>
  </si>
  <si>
    <t>Crop Loan</t>
  </si>
  <si>
    <t>Agri. Infra</t>
  </si>
  <si>
    <t>Ancillary Activities</t>
  </si>
  <si>
    <t xml:space="preserve">Micro </t>
  </si>
  <si>
    <t xml:space="preserve">Small </t>
  </si>
  <si>
    <t>Medium</t>
  </si>
  <si>
    <t xml:space="preserve">MSME Total </t>
  </si>
  <si>
    <t>Education (PS)</t>
  </si>
  <si>
    <t>Housing (PS)</t>
  </si>
  <si>
    <t>Renewable Energy</t>
  </si>
  <si>
    <t>Informal Credit</t>
  </si>
  <si>
    <t xml:space="preserve">Loans to weaker </t>
  </si>
  <si>
    <t>BANKWISE ACP TARGETS REPORT OF ARUNACHAL PRADESH FOR THE FINANCIAL YEAR 2020-2021</t>
  </si>
  <si>
    <t>Other Priority Sector Total</t>
  </si>
  <si>
    <t xml:space="preserve">Branch Network </t>
  </si>
  <si>
    <t>Bankwise PMEGP Target 2020-2021</t>
  </si>
  <si>
    <t>Bankwise NULM Target 2020-2022</t>
  </si>
  <si>
    <t>Bankwise NRLM Target 2020-2023</t>
  </si>
  <si>
    <t xml:space="preserve">Minutes of Previous SLBC Meeting </t>
  </si>
  <si>
    <t>Districtwise Population Pattern: Sex-ratio, Density etc. of Arunachal Pradesh  : 2011 Census</t>
  </si>
  <si>
    <t>Improving Financial Inclusion (NABARD)</t>
  </si>
  <si>
    <t>as on 30.06.2020</t>
  </si>
  <si>
    <t>AS ON 30.06.2020 (AMT. IN LAKHS)</t>
  </si>
  <si>
    <t>District Name</t>
  </si>
  <si>
    <t>No. Of Branch</t>
  </si>
  <si>
    <t>Total Deposit</t>
  </si>
  <si>
    <t>Total Advances</t>
  </si>
  <si>
    <t xml:space="preserve">CDR </t>
  </si>
  <si>
    <t xml:space="preserve">ANJAW </t>
  </si>
  <si>
    <t xml:space="preserve">CHANGLANG </t>
  </si>
  <si>
    <t xml:space="preserve">KAMLE </t>
  </si>
  <si>
    <t xml:space="preserve">LEPARADA </t>
  </si>
  <si>
    <t xml:space="preserve">LOHIT </t>
  </si>
  <si>
    <t xml:space="preserve">LONGDING </t>
  </si>
  <si>
    <t xml:space="preserve">NAMSAI </t>
  </si>
  <si>
    <t xml:space="preserve">PAPUMPARE </t>
  </si>
  <si>
    <t xml:space="preserve">SIANG </t>
  </si>
  <si>
    <t xml:space="preserve">TAWANG </t>
  </si>
  <si>
    <t xml:space="preserve">TIRAP </t>
  </si>
  <si>
    <t>NPA No.</t>
  </si>
  <si>
    <t>NPA No. %</t>
  </si>
  <si>
    <t xml:space="preserve"> NPA Amt</t>
  </si>
  <si>
    <t xml:space="preserve"> NPA Amt % </t>
  </si>
  <si>
    <t>AS ON 30.06.2020  (AMOUNT IN LAKHS)</t>
  </si>
  <si>
    <t>(Rs. In Lakhs)</t>
  </si>
  <si>
    <t>Grand</t>
  </si>
  <si>
    <t>as on 30.06.2020   (Rs.in lakhs)</t>
  </si>
  <si>
    <t>BHIM</t>
  </si>
  <si>
    <t>Bharat QR Code</t>
  </si>
  <si>
    <t>IMPS</t>
  </si>
  <si>
    <t>Cards (Debit &amp; Credit)</t>
  </si>
  <si>
    <t>USSD</t>
  </si>
  <si>
    <t>UPI Amt.</t>
  </si>
  <si>
    <t xml:space="preserve"> Aadhaar A/C</t>
  </si>
  <si>
    <t xml:space="preserve"> Aadhaar Amt.</t>
  </si>
  <si>
    <t>A/C</t>
  </si>
  <si>
    <t xml:space="preserve"> A/C</t>
  </si>
  <si>
    <t>Bankwise Progress under AADHAAR Authentication Report of Arunachal Pradesh in the FY-2020-2021 as on date 30-06-2020</t>
  </si>
  <si>
    <t>Number of operative CASA</t>
  </si>
  <si>
    <t>Number of Aadhaar seeded CASA</t>
  </si>
  <si>
    <t>Number of Authenticated CASA</t>
  </si>
  <si>
    <t>Inactive BCs</t>
  </si>
  <si>
    <t>RuPay card active in PMJDY</t>
  </si>
  <si>
    <t>First time active RuPay card</t>
  </si>
  <si>
    <t>Aadhaar Authenticated SB accounts</t>
  </si>
  <si>
    <t>RuPay card issued in KCC</t>
  </si>
  <si>
    <t>Bankwise Progress under PMJDY Report of Arunachal Pradesh in the FY-2020-2021 as on date 30-06-2020</t>
  </si>
  <si>
    <t>Rural No</t>
  </si>
  <si>
    <t>Urban No</t>
  </si>
  <si>
    <t>Male No</t>
  </si>
  <si>
    <t>Female No</t>
  </si>
  <si>
    <t>No of Zero Balance A/c</t>
  </si>
  <si>
    <t>Amt Deposits held in the A/c</t>
  </si>
  <si>
    <t>No of Rupay Card Issued</t>
  </si>
  <si>
    <t>No of Rupay Card Activated</t>
  </si>
  <si>
    <t>No of Aadhaar Seeded</t>
  </si>
  <si>
    <t>Bankwise Progress under SURAKSHA BIMA YOJANA Report of Arunachal Pradesh in the FY-2020-2021 as on date 30-06-2020</t>
  </si>
  <si>
    <t>Enrolment under APY</t>
  </si>
  <si>
    <t>DISBURSED</t>
  </si>
  <si>
    <t xml:space="preserve">APSCB </t>
  </si>
  <si>
    <t>Target Amt</t>
  </si>
  <si>
    <t>Bankwise Progress under PMEGP Report of Arunachal Pradesh in the FY-2020-2021 as on date 30-06-2020</t>
  </si>
  <si>
    <t>as on  30.06.2020 ( Amount in Lakhs)</t>
  </si>
  <si>
    <t>as on  30.06.2020     (Rs. In lakhs)</t>
  </si>
  <si>
    <t>MUDRA LOAN AS as on  30.06.2020     (Amt In lakhs)</t>
  </si>
  <si>
    <t>KISHORE</t>
  </si>
  <si>
    <t/>
  </si>
  <si>
    <t>Pvt Total</t>
  </si>
  <si>
    <t>Pub Total</t>
  </si>
  <si>
    <t>Analysis of Priority Sector Advances Under CROP LOAN of  Arunachal Pradesh in the Year 2020-21</t>
  </si>
  <si>
    <t>as on  30.06.2020 (RS. IN LAKH)</t>
  </si>
  <si>
    <t xml:space="preserve">           Details of advances to MSME sectors as on 30.06.2020 (Rs. In Lakhs)</t>
  </si>
  <si>
    <t xml:space="preserve">Other MSME </t>
  </si>
  <si>
    <t xml:space="preserve">Forestry &amp; wasteland Dev. </t>
  </si>
  <si>
    <t>Water Resources</t>
  </si>
  <si>
    <t>Farm Mechanization</t>
  </si>
  <si>
    <t>Plantation &amp; Horticulture</t>
  </si>
  <si>
    <t>Animal Husbandry</t>
  </si>
  <si>
    <t xml:space="preserve">Fishery </t>
  </si>
  <si>
    <t>Farm Credit Others</t>
  </si>
  <si>
    <t xml:space="preserve">KVIC </t>
  </si>
  <si>
    <t xml:space="preserve">Others </t>
  </si>
  <si>
    <t>Total MSME</t>
  </si>
  <si>
    <t>TL  No.</t>
  </si>
  <si>
    <t>TL Amt.</t>
  </si>
  <si>
    <t>WC No.</t>
  </si>
  <si>
    <t>WC Amt.</t>
  </si>
  <si>
    <t>Other Priorty Sector</t>
  </si>
  <si>
    <t>Annual Credit Plan - Achievements of Arunachal Pradesh in the FY 2020-2021 as on date 30.06.2020</t>
  </si>
  <si>
    <t xml:space="preserve">DIBANG VALLEY </t>
  </si>
  <si>
    <t xml:space="preserve">EAST KAMENG </t>
  </si>
  <si>
    <t xml:space="preserve">EAST SIANG </t>
  </si>
  <si>
    <t xml:space="preserve">KRA DAADI </t>
  </si>
  <si>
    <t xml:space="preserve">KURUNG KUMEY </t>
  </si>
  <si>
    <t xml:space="preserve">LOWER DIBANG VALLEY </t>
  </si>
  <si>
    <t xml:space="preserve">LOWER SIANG </t>
  </si>
  <si>
    <t xml:space="preserve">LOWER SUBANSIRI </t>
  </si>
  <si>
    <t xml:space="preserve">PAKKE KESSANG </t>
  </si>
  <si>
    <t xml:space="preserve">SHI YOMI </t>
  </si>
  <si>
    <t xml:space="preserve">UPPER SIANG </t>
  </si>
  <si>
    <t xml:space="preserve">UPPER SUBANSIRI </t>
  </si>
  <si>
    <t xml:space="preserve">WEST KAMENG </t>
  </si>
  <si>
    <t xml:space="preserve">WEST SIANG </t>
  </si>
  <si>
    <t>Disbursement</t>
  </si>
  <si>
    <t>Segregation of Advances of Arunachal Pradesh in the Year 2020-21</t>
  </si>
  <si>
    <t xml:space="preserve">No. </t>
  </si>
  <si>
    <t>NPA %</t>
  </si>
  <si>
    <t>Bankwise progress under PMJDY</t>
  </si>
  <si>
    <t>Leparada</t>
  </si>
  <si>
    <t>Lower Siang</t>
  </si>
  <si>
    <t>Pake Kessang</t>
  </si>
  <si>
    <t>Shiyomi</t>
  </si>
  <si>
    <t>Kamle</t>
  </si>
  <si>
    <t>QUARTERLY REPORT ON CONDUCT OF CAMPS BY RURAL BRANCHES OF BANKS FOR 30.06.2020</t>
  </si>
  <si>
    <t>08.01.2020</t>
  </si>
  <si>
    <t>18.03.2020</t>
  </si>
  <si>
    <t>11.09.2020</t>
  </si>
  <si>
    <t>12.08.2020</t>
  </si>
  <si>
    <t>07.09.2020</t>
  </si>
  <si>
    <t>31.08.2020</t>
  </si>
  <si>
    <t>11.08.2020</t>
  </si>
  <si>
    <t>04.03.2020</t>
  </si>
  <si>
    <t>07.08.2020</t>
  </si>
  <si>
    <t>14.08.2020</t>
  </si>
  <si>
    <t>28.07.2020</t>
  </si>
  <si>
    <t>20.03.2020</t>
  </si>
  <si>
    <t>04.08.2020</t>
  </si>
  <si>
    <t>Block Details</t>
  </si>
  <si>
    <t>Bankwise ACP  Target 2020-2021</t>
  </si>
  <si>
    <t>Bankwise ACP  Achievement (Agri) 2020-2021</t>
  </si>
  <si>
    <t xml:space="preserve">Bankwise ACP  Achievement  (MSME) 2020-2021 </t>
  </si>
  <si>
    <t>Bankwise ACP  Achievement  (Other Priority Sector) 2020-2021</t>
  </si>
  <si>
    <t>Bankwise ACP  Achievement  Percentage</t>
  </si>
  <si>
    <t>Details of Agriculture Finance</t>
  </si>
  <si>
    <t xml:space="preserve">Analysis of Priority Sector Agriculture Sector Advances </t>
  </si>
  <si>
    <t>ACP Outstanding - Other Priority Sector</t>
  </si>
  <si>
    <t>Performance under  Priority Housing Loans</t>
  </si>
  <si>
    <t>CD Ratios: Bankwise</t>
  </si>
  <si>
    <t>CD Ratio : Districtwise</t>
  </si>
  <si>
    <t>Business &amp; CD Ratio: Bankwise</t>
  </si>
  <si>
    <t>Analysis of Priority Sector Advances under Crop Loans</t>
  </si>
  <si>
    <t>Details of MSME Sector advances</t>
  </si>
  <si>
    <t xml:space="preserve">Progress under  KCC loans - Bankwise </t>
  </si>
  <si>
    <t xml:space="preserve">Progress under  FI &amp; KCC loans - Bankwise </t>
  </si>
  <si>
    <t>Details of Weaker Sector Advances</t>
  </si>
  <si>
    <t>Details of Minority Sector Advances</t>
  </si>
  <si>
    <t xml:space="preserve">Performance under SHGs: Bankwise </t>
  </si>
  <si>
    <t>Standup India Report</t>
  </si>
  <si>
    <t>NRLM Details</t>
  </si>
  <si>
    <t>Digitization Details</t>
  </si>
  <si>
    <t>Data Seeding Details</t>
  </si>
  <si>
    <t>Performance on PMMY (MUDRA)</t>
  </si>
  <si>
    <t>Financial Literacy Camps (FLC) Status</t>
  </si>
  <si>
    <t>DCC/DLRC Meetings Status</t>
  </si>
  <si>
    <t xml:space="preserve">Disbursement </t>
  </si>
  <si>
    <t xml:space="preserve">NPA </t>
  </si>
  <si>
    <t xml:space="preserve">Others under MSMEs </t>
  </si>
  <si>
    <t>STATUS OF DCC &amp; DLRC MEETING AS ON 30.06.2020</t>
  </si>
  <si>
    <t>17.08.2020</t>
  </si>
  <si>
    <t>25.08.2020</t>
  </si>
  <si>
    <t>20.08.2020</t>
  </si>
  <si>
    <t>NPA Outstanding</t>
  </si>
  <si>
    <t>NPA OS %</t>
  </si>
  <si>
    <t>BANH</t>
  </si>
  <si>
    <t>No</t>
  </si>
  <si>
    <t xml:space="preserve">Outstanding </t>
  </si>
  <si>
    <t xml:space="preserve"> NPA OS</t>
  </si>
  <si>
    <t>UPI A/c</t>
  </si>
  <si>
    <t>OUTSTANDING</t>
  </si>
  <si>
    <t>.</t>
  </si>
  <si>
    <t xml:space="preserve"> No.</t>
  </si>
  <si>
    <t xml:space="preserve"> Amt</t>
  </si>
  <si>
    <t>FEMALE</t>
  </si>
  <si>
    <t>MALE</t>
  </si>
  <si>
    <t>ST</t>
  </si>
  <si>
    <t>DISBURSEMENT</t>
  </si>
  <si>
    <t>Bankwise Progress under Stand Up India  (SUI) Report of Arunachal Pradesh in the FY-2020-2021 as on date 30-06-2020</t>
  </si>
  <si>
    <t>Bankwise Progress under NRLM  Report of Arunachal Pradesh in the FY-2020-2021 as on date 30-06-2020</t>
  </si>
  <si>
    <t>SEP - I</t>
  </si>
  <si>
    <t xml:space="preserve"> Target </t>
  </si>
  <si>
    <t>SEP-GROUP</t>
  </si>
  <si>
    <t xml:space="preserve"> Amt.</t>
  </si>
  <si>
    <t xml:space="preserve"> No. of Beneficiary</t>
  </si>
  <si>
    <t>SHG</t>
  </si>
  <si>
    <t>No. of Beneficiary</t>
  </si>
  <si>
    <t xml:space="preserve">Women SHG </t>
  </si>
  <si>
    <t>Bankwise Progress under NULM  Report of Arunachal Pradesh in the FY-2020-2021 as on date 30-06-2020</t>
  </si>
  <si>
    <t xml:space="preserve">Savings Linked </t>
  </si>
  <si>
    <t xml:space="preserve">Credit Linked </t>
  </si>
  <si>
    <t>CY Savings Linked</t>
  </si>
  <si>
    <t>CY Credit Linked</t>
  </si>
  <si>
    <t>Bankwise Progress under SHG Report of Arunachal Pradesh in the FY-2020-2021 as on date 30-06-2020</t>
  </si>
  <si>
    <t>TOTAL NPA</t>
  </si>
  <si>
    <t>Bankwise Progress under PRIORITY SECTOR EDUCATION  Report at the end of current quarter Report of Arunachal Pradesh in the FY-2020-2021 as on date 30-06-2020</t>
  </si>
  <si>
    <t>Bankwise Progress under PRIORITY SECTOR HOUSING Report of Arunachal Pradesh in the FY-2020-2021 as on date 30-06-2020</t>
  </si>
  <si>
    <t>Bankwise Progress under OTHER PRIORITY SECTOR Report of Arunachal Pradesh in the FY-2020-2021 as on date 30-06-2020</t>
  </si>
  <si>
    <t>Last Quarter Data</t>
  </si>
  <si>
    <t>(Rupees in Lakhs)</t>
  </si>
  <si>
    <t>AS ON 30.06.2020 ( Data in percentage)</t>
  </si>
  <si>
    <t>Details of Banking Profile in the FY 2019-20 as on 31.03.2020</t>
  </si>
  <si>
    <t>Details of Banking Profile in the FY 2020-21 as on 30.06.2020</t>
  </si>
  <si>
    <t xml:space="preserve">Banking Profile </t>
  </si>
  <si>
    <t>State achievement versus national norms</t>
  </si>
  <si>
    <t>30.06.2020</t>
  </si>
  <si>
    <t>as on 30.06.2020 (RS. IN LAKH)</t>
  </si>
  <si>
    <t>Agri &amp; Allied Sector</t>
  </si>
  <si>
    <t>Enrolment</t>
  </si>
  <si>
    <t>PMJJBY</t>
  </si>
  <si>
    <t xml:space="preserve">Enrolment </t>
  </si>
  <si>
    <t xml:space="preserve"> PMSBY</t>
  </si>
  <si>
    <t xml:space="preserve">Renewals </t>
  </si>
  <si>
    <t>Eligible Cases</t>
  </si>
  <si>
    <t>Renewals under</t>
  </si>
  <si>
    <t>33-35</t>
  </si>
  <si>
    <t>ABBREVIATIONS USED IN THE BOOKLET</t>
  </si>
  <si>
    <r>
      <t xml:space="preserve">Minutes of the Last SLBC Meeting                 ( </t>
    </r>
    <r>
      <rPr>
        <i/>
        <sz val="12"/>
        <color theme="1"/>
        <rFont val="Bernard MT Condensed"/>
        <family val="1"/>
      </rPr>
      <t xml:space="preserve">Refer SLBC Booklet September 2020 </t>
    </r>
    <r>
      <rPr>
        <sz val="12"/>
        <color theme="1"/>
        <rFont val="Bernard MT Condensed"/>
        <family val="1"/>
      </rPr>
      <t>)</t>
    </r>
  </si>
  <si>
    <t>38-40</t>
  </si>
  <si>
    <t>Bankwise ACP Sub-Sector Achievement Report (Other Priority Sector) of Arunachal Pradesh in the FY2020 -21 As on 30.06.2020</t>
  </si>
  <si>
    <t>Bankwise ACP Sub-Sector Achievement Report (Agri &amp; Allied)  of Arunachal Pradesh in the FY 2020-21 As on 30.06.2020</t>
  </si>
  <si>
    <r>
      <t>Agenda-wise items                                       (</t>
    </r>
    <r>
      <rPr>
        <i/>
        <sz val="12"/>
        <rFont val="Bernard MT Condensed"/>
        <family val="1"/>
      </rPr>
      <t xml:space="preserve"> Refer SLBC Booklet September 2020)</t>
    </r>
  </si>
  <si>
    <t>Analysis of Total Priority Sector Advances of Arunachal Pradesh                                 in the Year 2020-21</t>
  </si>
  <si>
    <t>PERFORMANCE OF KISHAN CREDIT CARD (KCC) OF ARUNACHAL PRADESH IN THE YEAR                     2020-21 AS ON 30.06.2020 (RS. IN LAKHS)</t>
  </si>
  <si>
    <t>Bankwise Progress under DIGITAL TRANSACTION Report of Arunachal Pradesh                                                                 in the FY-2020-2021 as on date 30-06-2020</t>
  </si>
  <si>
    <t>Bankwise ACP Sub-Sector Achievement Report (MSME) of Arunachal Pradesh in the FY 2020 - 21 As on 30.06.2020</t>
  </si>
  <si>
    <t>Bankwise Progress under FI &amp; KCC Report of Arunachal Pradesh                  in the FY-2020-2021 as on date 30-06-2020</t>
  </si>
  <si>
    <t>Analysis of Priority Sector Advances Under AGRICULTURE of Arunachal Pradesh            in the Year 2020-21</t>
  </si>
  <si>
    <t>Details of Agriculture Loan of Arunachal Pradesh in the FY 2020-2021                  as on 30.06.2020    (Amount in  lakhs)</t>
  </si>
  <si>
    <t>as on 30.06.2020  (Rs. in lakhs)</t>
  </si>
</sst>
</file>

<file path=xl/styles.xml><?xml version="1.0" encoding="utf-8"?>
<styleSheet xmlns="http://schemas.openxmlformats.org/spreadsheetml/2006/main">
  <numFmts count="2">
    <numFmt numFmtId="164" formatCode="&quot;₹&quot;\ #,##0.00"/>
    <numFmt numFmtId="165" formatCode="0.0"/>
  </numFmts>
  <fonts count="9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6"/>
      <color theme="1"/>
      <name val="Bernard MT Condensed"/>
      <family val="1"/>
    </font>
    <font>
      <sz val="11"/>
      <color indexed="8"/>
      <name val="Calibri"/>
      <family val="2"/>
    </font>
    <font>
      <sz val="11"/>
      <name val="Arial"/>
      <family val="2"/>
    </font>
    <font>
      <sz val="11"/>
      <name val="Bernard MT Condensed"/>
      <family val="1"/>
    </font>
    <font>
      <sz val="12"/>
      <name val="Bernard MT Condensed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color indexed="8"/>
      <name val="Calibri"/>
      <family val="2"/>
    </font>
    <font>
      <b/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2"/>
      <color theme="1"/>
      <name val="Bernard MT Condensed"/>
      <family val="1"/>
    </font>
    <font>
      <b/>
      <sz val="12"/>
      <color theme="1"/>
      <name val="Arial"/>
      <family val="2"/>
    </font>
    <font>
      <sz val="18"/>
      <color theme="1"/>
      <name val="Bernard MT Condensed"/>
      <family val="1"/>
    </font>
    <font>
      <u/>
      <sz val="16"/>
      <name val="Bernard MT Condensed"/>
      <family val="1"/>
    </font>
    <font>
      <b/>
      <sz val="12"/>
      <name val="Arial Rounded MT Bold"/>
      <family val="2"/>
    </font>
    <font>
      <sz val="11"/>
      <name val="Bodoni MT Black"/>
      <family val="1"/>
    </font>
    <font>
      <b/>
      <sz val="16"/>
      <name val="Rockwell Extra Bold"/>
      <family val="1"/>
    </font>
    <font>
      <sz val="11"/>
      <color theme="1"/>
      <name val="Bernard MT Condensed"/>
      <family val="1"/>
    </font>
    <font>
      <sz val="16"/>
      <name val="Bernard MT Condensed"/>
      <family val="1"/>
    </font>
    <font>
      <sz val="12"/>
      <name val="Britannic Bold"/>
      <family val="2"/>
    </font>
    <font>
      <b/>
      <sz val="22"/>
      <name val="Bernard MT Condensed"/>
      <family val="1"/>
    </font>
    <font>
      <b/>
      <sz val="11"/>
      <name val="Century Gothic"/>
      <family val="2"/>
    </font>
    <font>
      <b/>
      <sz val="10"/>
      <name val="Century Gothic"/>
      <family val="2"/>
    </font>
    <font>
      <sz val="12"/>
      <name val="Century Gothic"/>
      <family val="2"/>
    </font>
    <font>
      <b/>
      <sz val="12"/>
      <name val="Century Gothic"/>
      <family val="2"/>
    </font>
    <font>
      <sz val="10"/>
      <name val="Century Gothic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name val="Bernard MT Condensed"/>
      <family val="1"/>
    </font>
    <font>
      <sz val="14"/>
      <name val="Bodoni MT Black"/>
      <family val="1"/>
    </font>
    <font>
      <sz val="14"/>
      <color theme="1"/>
      <name val="Bernard MT Condensed"/>
      <family val="1"/>
    </font>
    <font>
      <sz val="22"/>
      <name val="Bernard MT Condensed"/>
      <family val="1"/>
    </font>
    <font>
      <sz val="20"/>
      <color theme="1"/>
      <name val="Bernard MT Condensed"/>
      <family val="1"/>
    </font>
    <font>
      <b/>
      <sz val="12"/>
      <color theme="1"/>
      <name val="Calibri"/>
      <family val="2"/>
      <scheme val="minor"/>
    </font>
    <font>
      <sz val="14"/>
      <name val="Bernard MT Condensed"/>
      <family val="1"/>
    </font>
    <font>
      <sz val="16"/>
      <name val="Rockwell Extra Bold"/>
      <family val="1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4"/>
      <color rgb="FF000000"/>
      <name val="Calibri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u/>
      <sz val="13"/>
      <color indexed="8"/>
      <name val="Arial"/>
      <family val="2"/>
    </font>
    <font>
      <b/>
      <sz val="14"/>
      <name val="Arial"/>
      <family val="2"/>
    </font>
    <font>
      <sz val="20"/>
      <name val="Bernard MT Condensed"/>
      <family val="1"/>
    </font>
    <font>
      <sz val="12"/>
      <color rgb="FF000000"/>
      <name val="Bernard MT Condensed"/>
      <family val="1"/>
    </font>
    <font>
      <sz val="16"/>
      <color rgb="FF000000"/>
      <name val="Bernard MT Condensed"/>
      <family val="1"/>
    </font>
    <font>
      <sz val="18"/>
      <color rgb="FF000000"/>
      <name val="Bernard MT Condensed"/>
      <family val="1"/>
    </font>
    <font>
      <sz val="17"/>
      <name val="Bernard MT Condensed"/>
      <family val="1"/>
    </font>
    <font>
      <b/>
      <sz val="18"/>
      <color theme="1"/>
      <name val="Arial"/>
      <family val="2"/>
    </font>
    <font>
      <sz val="19"/>
      <color theme="1"/>
      <name val="Bernard MT Condensed"/>
      <family val="1"/>
    </font>
    <font>
      <b/>
      <sz val="14"/>
      <color theme="1"/>
      <name val="Century Gothic"/>
      <family val="2"/>
    </font>
    <font>
      <i/>
      <sz val="12"/>
      <name val="Bernard MT Condensed"/>
      <family val="1"/>
    </font>
    <font>
      <i/>
      <sz val="12"/>
      <color theme="1"/>
      <name val="Bernard MT Condensed"/>
      <family val="1"/>
    </font>
    <font>
      <sz val="13"/>
      <color theme="1"/>
      <name val="Bernard MT Condensed"/>
      <family val="1"/>
    </font>
    <font>
      <sz val="22"/>
      <color theme="1"/>
      <name val="Bernard MT Condensed"/>
      <family val="1"/>
    </font>
    <font>
      <sz val="15"/>
      <color theme="1"/>
      <name val="Bernard MT Condensed"/>
      <family val="1"/>
    </font>
    <font>
      <sz val="17"/>
      <color theme="1"/>
      <name val="Bernard MT Condensed"/>
      <family val="1"/>
    </font>
    <font>
      <sz val="14"/>
      <color rgb="FF000000"/>
      <name val="Bernard MT Condensed"/>
      <family val="1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000000"/>
      </patternFill>
    </fill>
  </fills>
  <borders count="7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101">
    <xf numFmtId="0" fontId="0" fillId="0" borderId="0"/>
    <xf numFmtId="0" fontId="6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20" borderId="0" applyNumberFormat="0" applyBorder="0" applyAlignment="0" applyProtection="0"/>
    <xf numFmtId="0" fontId="15" fillId="4" borderId="0" applyNumberFormat="0" applyBorder="0" applyAlignment="0" applyProtection="0"/>
    <xf numFmtId="0" fontId="16" fillId="21" borderId="19" applyNumberFormat="0" applyAlignment="0" applyProtection="0"/>
    <xf numFmtId="0" fontId="17" fillId="22" borderId="20" applyNumberFormat="0" applyAlignment="0" applyProtection="0"/>
    <xf numFmtId="0" fontId="18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20" fillId="0" borderId="21" applyNumberFormat="0" applyFill="0" applyAlignment="0" applyProtection="0"/>
    <xf numFmtId="0" fontId="21" fillId="0" borderId="22" applyNumberFormat="0" applyFill="0" applyAlignment="0" applyProtection="0"/>
    <xf numFmtId="0" fontId="22" fillId="0" borderId="23" applyNumberFormat="0" applyFill="0" applyAlignment="0" applyProtection="0"/>
    <xf numFmtId="0" fontId="22" fillId="0" borderId="0" applyNumberFormat="0" applyFill="0" applyBorder="0" applyAlignment="0" applyProtection="0"/>
    <xf numFmtId="0" fontId="23" fillId="8" borderId="19" applyNumberFormat="0" applyAlignment="0" applyProtection="0"/>
    <xf numFmtId="0" fontId="24" fillId="0" borderId="24" applyNumberFormat="0" applyFill="0" applyAlignment="0" applyProtection="0"/>
    <xf numFmtId="0" fontId="25" fillId="23" borderId="0" applyNumberFormat="0" applyBorder="0" applyAlignment="0" applyProtection="0"/>
    <xf numFmtId="0" fontId="10" fillId="24" borderId="25" applyNumberFormat="0" applyAlignment="0" applyProtection="0"/>
    <xf numFmtId="0" fontId="26" fillId="21" borderId="26" applyNumberFormat="0" applyAlignment="0" applyProtection="0"/>
    <xf numFmtId="0" fontId="27" fillId="0" borderId="0" applyNumberFormat="0" applyFill="0" applyBorder="0" applyAlignment="0" applyProtection="0"/>
    <xf numFmtId="0" fontId="12" fillId="0" borderId="27" applyNumberFormat="0" applyFill="0" applyAlignment="0" applyProtection="0"/>
    <xf numFmtId="0" fontId="28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47" fillId="0" borderId="0" applyNumberFormat="0" applyFill="0" applyBorder="0" applyAlignment="0" applyProtection="0"/>
    <xf numFmtId="0" fontId="48" fillId="0" borderId="51" applyNumberFormat="0" applyFill="0" applyAlignment="0" applyProtection="0"/>
    <xf numFmtId="0" fontId="49" fillId="0" borderId="52" applyNumberFormat="0" applyFill="0" applyAlignment="0" applyProtection="0"/>
    <xf numFmtId="0" fontId="50" fillId="0" borderId="53" applyNumberFormat="0" applyFill="0" applyAlignment="0" applyProtection="0"/>
    <xf numFmtId="0" fontId="50" fillId="0" borderId="0" applyNumberFormat="0" applyFill="0" applyBorder="0" applyAlignment="0" applyProtection="0"/>
    <xf numFmtId="0" fontId="51" fillId="27" borderId="0" applyNumberFormat="0" applyBorder="0" applyAlignment="0" applyProtection="0"/>
    <xf numFmtId="0" fontId="52" fillId="28" borderId="0" applyNumberFormat="0" applyBorder="0" applyAlignment="0" applyProtection="0"/>
    <xf numFmtId="0" fontId="53" fillId="29" borderId="0" applyNumberFormat="0" applyBorder="0" applyAlignment="0" applyProtection="0"/>
    <xf numFmtId="0" fontId="54" fillId="30" borderId="54" applyNumberFormat="0" applyAlignment="0" applyProtection="0"/>
    <xf numFmtId="0" fontId="55" fillId="31" borderId="55" applyNumberFormat="0" applyAlignment="0" applyProtection="0"/>
    <xf numFmtId="0" fontId="56" fillId="31" borderId="54" applyNumberFormat="0" applyAlignment="0" applyProtection="0"/>
    <xf numFmtId="0" fontId="57" fillId="0" borderId="56" applyNumberFormat="0" applyFill="0" applyAlignment="0" applyProtection="0"/>
    <xf numFmtId="0" fontId="58" fillId="32" borderId="57" applyNumberFormat="0" applyAlignment="0" applyProtection="0"/>
    <xf numFmtId="0" fontId="59" fillId="0" borderId="0" applyNumberFormat="0" applyFill="0" applyBorder="0" applyAlignment="0" applyProtection="0"/>
    <xf numFmtId="0" fontId="1" fillId="33" borderId="58" applyNumberFormat="0" applyFont="0" applyAlignment="0" applyProtection="0"/>
    <xf numFmtId="0" fontId="60" fillId="0" borderId="0" applyNumberFormat="0" applyFill="0" applyBorder="0" applyAlignment="0" applyProtection="0"/>
    <xf numFmtId="0" fontId="2" fillId="0" borderId="59" applyNumberFormat="0" applyFill="0" applyAlignment="0" applyProtection="0"/>
    <xf numFmtId="0" fontId="6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61" fillId="37" borderId="0" applyNumberFormat="0" applyBorder="0" applyAlignment="0" applyProtection="0"/>
    <xf numFmtId="0" fontId="6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61" fillId="41" borderId="0" applyNumberFormat="0" applyBorder="0" applyAlignment="0" applyProtection="0"/>
    <xf numFmtId="0" fontId="6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61" fillId="45" borderId="0" applyNumberFormat="0" applyBorder="0" applyAlignment="0" applyProtection="0"/>
    <xf numFmtId="0" fontId="6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61" fillId="49" borderId="0" applyNumberFormat="0" applyBorder="0" applyAlignment="0" applyProtection="0"/>
    <xf numFmtId="0" fontId="6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61" fillId="53" borderId="0" applyNumberFormat="0" applyBorder="0" applyAlignment="0" applyProtection="0"/>
    <xf numFmtId="0" fontId="6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61" fillId="57" borderId="0" applyNumberFormat="0" applyBorder="0" applyAlignment="0" applyProtection="0"/>
  </cellStyleXfs>
  <cellXfs count="1043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/>
    <xf numFmtId="0" fontId="0" fillId="0" borderId="0" xfId="0"/>
    <xf numFmtId="0" fontId="0" fillId="0" borderId="0" xfId="0"/>
    <xf numFmtId="2" fontId="2" fillId="0" borderId="0" xfId="0" applyNumberFormat="1" applyFont="1"/>
    <xf numFmtId="0" fontId="0" fillId="0" borderId="0" xfId="0"/>
    <xf numFmtId="0" fontId="0" fillId="2" borderId="0" xfId="0" applyFill="1"/>
    <xf numFmtId="0" fontId="0" fillId="0" borderId="0" xfId="0"/>
    <xf numFmtId="0" fontId="0" fillId="0" borderId="0" xfId="0"/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wrapText="1"/>
    </xf>
    <xf numFmtId="1" fontId="0" fillId="0" borderId="0" xfId="0" applyNumberFormat="1"/>
    <xf numFmtId="0" fontId="0" fillId="0" borderId="0" xfId="0" applyBorder="1"/>
    <xf numFmtId="0" fontId="0" fillId="0" borderId="0" xfId="0"/>
    <xf numFmtId="0" fontId="0" fillId="0" borderId="0" xfId="0"/>
    <xf numFmtId="2" fontId="0" fillId="0" borderId="0" xfId="0" applyNumberFormat="1"/>
    <xf numFmtId="0" fontId="13" fillId="2" borderId="4" xfId="0" applyFont="1" applyFill="1" applyBorder="1" applyAlignment="1">
      <alignment horizontal="center"/>
    </xf>
    <xf numFmtId="0" fontId="29" fillId="2" borderId="1" xfId="0" applyFont="1" applyFill="1" applyBorder="1" applyAlignment="1">
      <alignment horizontal="right" wrapText="1"/>
    </xf>
    <xf numFmtId="0" fontId="3" fillId="0" borderId="0" xfId="0" applyFont="1"/>
    <xf numFmtId="2" fontId="4" fillId="2" borderId="1" xfId="0" applyNumberFormat="1" applyFont="1" applyFill="1" applyBorder="1" applyAlignment="1">
      <alignment horizontal="right" wrapText="1"/>
    </xf>
    <xf numFmtId="0" fontId="13" fillId="2" borderId="12" xfId="0" applyFont="1" applyFill="1" applyBorder="1" applyAlignment="1">
      <alignment horizontal="center"/>
    </xf>
    <xf numFmtId="0" fontId="36" fillId="2" borderId="11" xfId="0" applyFont="1" applyFill="1" applyBorder="1" applyAlignment="1">
      <alignment horizontal="center" wrapText="1"/>
    </xf>
    <xf numFmtId="0" fontId="8" fillId="2" borderId="12" xfId="0" applyFont="1" applyFill="1" applyBorder="1"/>
    <xf numFmtId="0" fontId="13" fillId="2" borderId="8" xfId="0" applyFont="1" applyFill="1" applyBorder="1" applyAlignment="1">
      <alignment horizontal="center"/>
    </xf>
    <xf numFmtId="0" fontId="36" fillId="2" borderId="13" xfId="0" applyFont="1" applyFill="1" applyBorder="1" applyAlignment="1">
      <alignment horizontal="center" wrapText="1"/>
    </xf>
    <xf numFmtId="0" fontId="8" fillId="2" borderId="8" xfId="0" applyFont="1" applyFill="1" applyBorder="1"/>
    <xf numFmtId="0" fontId="8" fillId="2" borderId="14" xfId="0" applyFont="1" applyFill="1" applyBorder="1"/>
    <xf numFmtId="0" fontId="8" fillId="2" borderId="4" xfId="0" applyFont="1" applyFill="1" applyBorder="1"/>
    <xf numFmtId="0" fontId="36" fillId="2" borderId="8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left"/>
    </xf>
    <xf numFmtId="0" fontId="13" fillId="2" borderId="9" xfId="0" applyFont="1" applyFill="1" applyBorder="1" applyAlignment="1">
      <alignment horizontal="center"/>
    </xf>
    <xf numFmtId="0" fontId="36" fillId="2" borderId="9" xfId="0" applyFont="1" applyFill="1" applyBorder="1" applyAlignment="1">
      <alignment horizontal="center"/>
    </xf>
    <xf numFmtId="0" fontId="8" fillId="2" borderId="9" xfId="0" applyFont="1" applyFill="1" applyBorder="1"/>
    <xf numFmtId="0" fontId="36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2" fillId="2" borderId="0" xfId="0" applyFont="1" applyFill="1"/>
    <xf numFmtId="0" fontId="37" fillId="0" borderId="14" xfId="0" applyFont="1" applyFill="1" applyBorder="1" applyAlignment="1">
      <alignment horizontal="center"/>
    </xf>
    <xf numFmtId="0" fontId="37" fillId="0" borderId="0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left"/>
    </xf>
    <xf numFmtId="0" fontId="9" fillId="0" borderId="4" xfId="0" applyFont="1" applyFill="1" applyBorder="1"/>
    <xf numFmtId="0" fontId="9" fillId="0" borderId="4" xfId="0" applyFont="1" applyFill="1" applyBorder="1" applyAlignment="1">
      <alignment horizontal="justify" vertical="top" wrapText="1"/>
    </xf>
    <xf numFmtId="0" fontId="9" fillId="0" borderId="4" xfId="0" applyFont="1" applyFill="1" applyBorder="1" applyAlignment="1">
      <alignment vertical="top" wrapText="1"/>
    </xf>
    <xf numFmtId="0" fontId="0" fillId="0" borderId="0" xfId="0"/>
    <xf numFmtId="0" fontId="0" fillId="0" borderId="0" xfId="0" applyAlignment="1">
      <alignment wrapText="1"/>
    </xf>
    <xf numFmtId="0" fontId="46" fillId="0" borderId="4" xfId="0" applyFont="1" applyBorder="1" applyAlignment="1">
      <alignment horizontal="center" vertical="center" wrapText="1"/>
    </xf>
    <xf numFmtId="3" fontId="46" fillId="0" borderId="4" xfId="0" applyNumberFormat="1" applyFont="1" applyBorder="1" applyAlignment="1">
      <alignment horizontal="center" vertical="center" wrapText="1"/>
    </xf>
    <xf numFmtId="2" fontId="46" fillId="0" borderId="4" xfId="0" applyNumberFormat="1" applyFont="1" applyBorder="1" applyAlignment="1">
      <alignment horizontal="center" vertical="center" wrapText="1"/>
    </xf>
    <xf numFmtId="0" fontId="43" fillId="0" borderId="4" xfId="0" applyFont="1" applyBorder="1" applyAlignment="1">
      <alignment horizontal="center" vertical="center" wrapText="1"/>
    </xf>
    <xf numFmtId="0" fontId="44" fillId="0" borderId="4" xfId="0" applyFont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13" fillId="2" borderId="0" xfId="0" applyFont="1" applyFill="1" applyBorder="1" applyAlignment="1">
      <alignment horizontal="center"/>
    </xf>
    <xf numFmtId="1" fontId="7" fillId="2" borderId="0" xfId="1" applyNumberFormat="1" applyFont="1" applyFill="1" applyBorder="1" applyAlignment="1">
      <alignment horizontal="center"/>
    </xf>
    <xf numFmtId="2" fontId="0" fillId="2" borderId="0" xfId="0" applyNumberFormat="1" applyFill="1"/>
    <xf numFmtId="0" fontId="0" fillId="0" borderId="0" xfId="0"/>
    <xf numFmtId="0" fontId="0" fillId="0" borderId="0" xfId="0"/>
    <xf numFmtId="0" fontId="30" fillId="2" borderId="1" xfId="0" applyFont="1" applyFill="1" applyBorder="1" applyAlignment="1">
      <alignment wrapText="1"/>
    </xf>
    <xf numFmtId="0" fontId="30" fillId="2" borderId="28" xfId="0" applyFont="1" applyFill="1" applyBorder="1" applyAlignment="1">
      <alignment wrapText="1"/>
    </xf>
    <xf numFmtId="0" fontId="29" fillId="2" borderId="2" xfId="0" applyFont="1" applyFill="1" applyBorder="1" applyAlignment="1">
      <alignment wrapText="1"/>
    </xf>
    <xf numFmtId="0" fontId="29" fillId="2" borderId="3" xfId="0" applyFont="1" applyFill="1" applyBorder="1" applyAlignment="1">
      <alignment wrapText="1"/>
    </xf>
    <xf numFmtId="0" fontId="30" fillId="2" borderId="7" xfId="0" applyFont="1" applyFill="1" applyBorder="1" applyAlignment="1">
      <alignment wrapText="1"/>
    </xf>
    <xf numFmtId="0" fontId="4" fillId="2" borderId="7" xfId="0" applyFont="1" applyFill="1" applyBorder="1" applyAlignment="1">
      <alignment horizontal="center" wrapText="1"/>
    </xf>
    <xf numFmtId="1" fontId="7" fillId="2" borderId="4" xfId="1" applyNumberFormat="1" applyFont="1" applyFill="1" applyBorder="1" applyAlignment="1">
      <alignment horizontal="center"/>
    </xf>
    <xf numFmtId="2" fontId="7" fillId="2" borderId="4" xfId="1" applyNumberFormat="1" applyFont="1" applyFill="1" applyBorder="1" applyAlignment="1">
      <alignment horizontal="right"/>
    </xf>
    <xf numFmtId="2" fontId="29" fillId="2" borderId="1" xfId="0" applyNumberFormat="1" applyFont="1" applyFill="1" applyBorder="1" applyAlignment="1">
      <alignment horizontal="right" wrapText="1"/>
    </xf>
    <xf numFmtId="1" fontId="4" fillId="2" borderId="4" xfId="1" applyNumberFormat="1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 wrapText="1"/>
    </xf>
    <xf numFmtId="2" fontId="3" fillId="2" borderId="1" xfId="0" applyNumberFormat="1" applyFont="1" applyFill="1" applyBorder="1" applyAlignment="1">
      <alignment wrapText="1"/>
    </xf>
    <xf numFmtId="2" fontId="13" fillId="2" borderId="4" xfId="1" applyNumberFormat="1" applyFont="1" applyFill="1" applyBorder="1" applyAlignment="1">
      <alignment horizontal="right"/>
    </xf>
    <xf numFmtId="0" fontId="4" fillId="2" borderId="28" xfId="0" applyFont="1" applyFill="1" applyBorder="1" applyAlignment="1">
      <alignment horizontal="center" wrapText="1"/>
    </xf>
    <xf numFmtId="0" fontId="4" fillId="2" borderId="29" xfId="0" applyFont="1" applyFill="1" applyBorder="1" applyAlignment="1">
      <alignment horizontal="center" wrapText="1"/>
    </xf>
    <xf numFmtId="2" fontId="29" fillId="2" borderId="4" xfId="0" applyNumberFormat="1" applyFont="1" applyFill="1" applyBorder="1" applyAlignment="1">
      <alignment wrapText="1"/>
    </xf>
    <xf numFmtId="1" fontId="3" fillId="2" borderId="38" xfId="0" applyNumberFormat="1" applyFont="1" applyFill="1" applyBorder="1" applyAlignment="1">
      <alignment horizontal="center" wrapText="1"/>
    </xf>
    <xf numFmtId="2" fontId="3" fillId="2" borderId="7" xfId="0" applyNumberFormat="1" applyFont="1" applyFill="1" applyBorder="1" applyAlignment="1">
      <alignment wrapText="1"/>
    </xf>
    <xf numFmtId="2" fontId="7" fillId="2" borderId="4" xfId="1" applyNumberFormat="1" applyFont="1" applyFill="1" applyBorder="1" applyAlignment="1">
      <alignment horizontal="right" wrapText="1"/>
    </xf>
    <xf numFmtId="2" fontId="3" fillId="2" borderId="3" xfId="0" applyNumberFormat="1" applyFont="1" applyFill="1" applyBorder="1" applyAlignment="1">
      <alignment wrapText="1"/>
    </xf>
    <xf numFmtId="0" fontId="4" fillId="2" borderId="5" xfId="0" applyFont="1" applyFill="1" applyBorder="1" applyAlignment="1">
      <alignment horizontal="center" wrapText="1"/>
    </xf>
    <xf numFmtId="2" fontId="3" fillId="2" borderId="3" xfId="0" applyNumberFormat="1" applyFont="1" applyFill="1" applyBorder="1" applyAlignment="1">
      <alignment horizontal="right" wrapText="1"/>
    </xf>
    <xf numFmtId="2" fontId="13" fillId="2" borderId="4" xfId="1" applyNumberFormat="1" applyFont="1" applyFill="1" applyBorder="1" applyAlignment="1">
      <alignment horizontal="right" wrapText="1"/>
    </xf>
    <xf numFmtId="0" fontId="29" fillId="2" borderId="4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right" wrapText="1"/>
    </xf>
    <xf numFmtId="2" fontId="30" fillId="2" borderId="1" xfId="0" applyNumberFormat="1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right" vertical="center" wrapText="1"/>
    </xf>
    <xf numFmtId="2" fontId="30" fillId="2" borderId="1" xfId="0" applyNumberFormat="1" applyFont="1" applyFill="1" applyBorder="1" applyAlignment="1">
      <alignment horizontal="right" vertical="center" wrapText="1"/>
    </xf>
    <xf numFmtId="2" fontId="3" fillId="2" borderId="4" xfId="0" applyNumberFormat="1" applyFont="1" applyFill="1" applyBorder="1"/>
    <xf numFmtId="2" fontId="4" fillId="2" borderId="4" xfId="0" applyNumberFormat="1" applyFont="1" applyFill="1" applyBorder="1"/>
    <xf numFmtId="0" fontId="13" fillId="2" borderId="4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wrapText="1"/>
    </xf>
    <xf numFmtId="2" fontId="3" fillId="2" borderId="4" xfId="0" applyNumberFormat="1" applyFont="1" applyFill="1" applyBorder="1" applyAlignment="1">
      <alignment horizontal="right"/>
    </xf>
    <xf numFmtId="0" fontId="4" fillId="2" borderId="6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right" wrapText="1"/>
    </xf>
    <xf numFmtId="1" fontId="3" fillId="2" borderId="4" xfId="0" applyNumberFormat="1" applyFont="1" applyFill="1" applyBorder="1" applyAlignment="1">
      <alignment vertical="center"/>
    </xf>
    <xf numFmtId="2" fontId="3" fillId="2" borderId="4" xfId="0" applyNumberFormat="1" applyFont="1" applyFill="1" applyBorder="1" applyAlignment="1">
      <alignment vertic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3" fillId="2" borderId="1" xfId="0" applyNumberFormat="1" applyFont="1" applyFill="1" applyBorder="1" applyAlignment="1">
      <alignment horizontal="right" wrapText="1"/>
    </xf>
    <xf numFmtId="0" fontId="0" fillId="2" borderId="4" xfId="0" applyFill="1" applyBorder="1"/>
    <xf numFmtId="0" fontId="7" fillId="2" borderId="4" xfId="0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7" fillId="2" borderId="4" xfId="1" applyFont="1" applyFill="1" applyBorder="1" applyAlignment="1">
      <alignment horizontal="center"/>
    </xf>
    <xf numFmtId="0" fontId="7" fillId="2" borderId="33" xfId="1" applyFont="1" applyFill="1" applyBorder="1" applyAlignment="1">
      <alignment horizontal="center"/>
    </xf>
    <xf numFmtId="1" fontId="13" fillId="2" borderId="4" xfId="1" applyNumberFormat="1" applyFont="1" applyFill="1" applyBorder="1" applyAlignment="1">
      <alignment horizontal="right"/>
    </xf>
    <xf numFmtId="0" fontId="7" fillId="2" borderId="16" xfId="1" applyFont="1" applyFill="1" applyBorder="1" applyAlignment="1">
      <alignment horizontal="center"/>
    </xf>
    <xf numFmtId="0" fontId="7" fillId="2" borderId="39" xfId="1" applyFont="1" applyFill="1" applyBorder="1" applyAlignment="1">
      <alignment horizontal="center"/>
    </xf>
    <xf numFmtId="0" fontId="7" fillId="2" borderId="29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1" fontId="13" fillId="2" borderId="4" xfId="1" applyNumberFormat="1" applyFont="1" applyFill="1" applyBorder="1" applyAlignment="1">
      <alignment horizontal="right" wrapText="1"/>
    </xf>
    <xf numFmtId="0" fontId="7" fillId="2" borderId="1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/>
    </xf>
    <xf numFmtId="2" fontId="13" fillId="2" borderId="4" xfId="0" applyNumberFormat="1" applyFont="1" applyFill="1" applyBorder="1" applyAlignment="1">
      <alignment horizontal="right"/>
    </xf>
    <xf numFmtId="0" fontId="4" fillId="2" borderId="17" xfId="0" applyFont="1" applyFill="1" applyBorder="1" applyAlignment="1">
      <alignment horizontal="center" wrapText="1"/>
    </xf>
    <xf numFmtId="2" fontId="4" fillId="2" borderId="28" xfId="0" applyNumberFormat="1" applyFont="1" applyFill="1" applyBorder="1" applyAlignment="1">
      <alignment horizontal="right" wrapText="1"/>
    </xf>
    <xf numFmtId="2" fontId="4" fillId="2" borderId="4" xfId="0" applyNumberFormat="1" applyFont="1" applyFill="1" applyBorder="1" applyAlignment="1">
      <alignment horizontal="right" wrapText="1"/>
    </xf>
    <xf numFmtId="1" fontId="0" fillId="2" borderId="0" xfId="0" applyNumberFormat="1" applyFill="1"/>
    <xf numFmtId="0" fontId="4" fillId="2" borderId="7" xfId="0" applyFont="1" applyFill="1" applyBorder="1" applyAlignment="1">
      <alignment horizontal="right" wrapText="1"/>
    </xf>
    <xf numFmtId="0" fontId="29" fillId="2" borderId="7" xfId="0" applyFont="1" applyFill="1" applyBorder="1" applyAlignment="1">
      <alignment horizontal="right" wrapText="1"/>
    </xf>
    <xf numFmtId="0" fontId="13" fillId="2" borderId="4" xfId="1" applyFont="1" applyFill="1" applyBorder="1" applyAlignment="1">
      <alignment horizontal="right"/>
    </xf>
    <xf numFmtId="0" fontId="29" fillId="2" borderId="4" xfId="0" applyFont="1" applyFill="1" applyBorder="1" applyAlignment="1">
      <alignment horizontal="right" wrapText="1"/>
    </xf>
    <xf numFmtId="2" fontId="29" fillId="2" borderId="4" xfId="0" applyNumberFormat="1" applyFont="1" applyFill="1" applyBorder="1" applyAlignment="1">
      <alignment horizontal="right" wrapText="1"/>
    </xf>
    <xf numFmtId="0" fontId="7" fillId="2" borderId="4" xfId="1" applyFont="1" applyFill="1" applyBorder="1" applyAlignment="1">
      <alignment horizontal="center" wrapText="1"/>
    </xf>
    <xf numFmtId="0" fontId="7" fillId="2" borderId="33" xfId="1" applyFont="1" applyFill="1" applyBorder="1" applyAlignment="1">
      <alignment horizontal="center" wrapText="1"/>
    </xf>
    <xf numFmtId="2" fontId="30" fillId="2" borderId="4" xfId="0" applyNumberFormat="1" applyFont="1" applyFill="1" applyBorder="1" applyAlignment="1">
      <alignment horizontal="right" wrapText="1"/>
    </xf>
    <xf numFmtId="2" fontId="7" fillId="2" borderId="4" xfId="0" applyNumberFormat="1" applyFont="1" applyFill="1" applyBorder="1" applyAlignment="1">
      <alignment horizontal="right" vertical="center"/>
    </xf>
    <xf numFmtId="2" fontId="7" fillId="2" borderId="12" xfId="0" applyNumberFormat="1" applyFont="1" applyFill="1" applyBorder="1" applyAlignment="1">
      <alignment horizontal="right" vertical="center"/>
    </xf>
    <xf numFmtId="0" fontId="7" fillId="2" borderId="4" xfId="5" applyFont="1" applyFill="1" applyBorder="1" applyAlignment="1">
      <alignment horizontal="center"/>
    </xf>
    <xf numFmtId="2" fontId="13" fillId="2" borderId="12" xfId="0" applyNumberFormat="1" applyFont="1" applyFill="1" applyBorder="1" applyAlignment="1">
      <alignment horizontal="right" vertical="center"/>
    </xf>
    <xf numFmtId="2" fontId="4" fillId="2" borderId="0" xfId="0" applyNumberFormat="1" applyFont="1" applyFill="1"/>
    <xf numFmtId="2" fontId="13" fillId="2" borderId="12" xfId="0" applyNumberFormat="1" applyFont="1" applyFill="1" applyBorder="1" applyAlignment="1">
      <alignment horizontal="right"/>
    </xf>
    <xf numFmtId="2" fontId="7" fillId="2" borderId="12" xfId="0" applyNumberFormat="1" applyFont="1" applyFill="1" applyBorder="1" applyAlignment="1">
      <alignment horizontal="right"/>
    </xf>
    <xf numFmtId="2" fontId="13" fillId="2" borderId="4" xfId="5" applyNumberFormat="1" applyFont="1" applyFill="1" applyBorder="1" applyAlignment="1">
      <alignment horizontal="right"/>
    </xf>
    <xf numFmtId="0" fontId="7" fillId="2" borderId="8" xfId="0" applyFont="1" applyFill="1" applyBorder="1" applyAlignment="1">
      <alignment horizontal="center"/>
    </xf>
    <xf numFmtId="2" fontId="7" fillId="2" borderId="8" xfId="0" applyNumberFormat="1" applyFont="1" applyFill="1" applyBorder="1" applyAlignment="1">
      <alignment horizontal="right"/>
    </xf>
    <xf numFmtId="2" fontId="4" fillId="0" borderId="1" xfId="0" applyNumberFormat="1" applyFont="1" applyBorder="1" applyAlignment="1">
      <alignment wrapText="1"/>
    </xf>
    <xf numFmtId="2" fontId="13" fillId="26" borderId="4" xfId="1" applyNumberFormat="1" applyFont="1" applyFill="1" applyBorder="1" applyAlignment="1">
      <alignment horizontal="right"/>
    </xf>
    <xf numFmtId="2" fontId="4" fillId="0" borderId="1" xfId="0" applyNumberFormat="1" applyFont="1" applyBorder="1" applyAlignment="1">
      <alignment horizontal="right" wrapText="1"/>
    </xf>
    <xf numFmtId="2" fontId="29" fillId="2" borderId="2" xfId="0" applyNumberFormat="1" applyFont="1" applyFill="1" applyBorder="1" applyAlignment="1">
      <alignment horizontal="right" wrapText="1"/>
    </xf>
    <xf numFmtId="2" fontId="7" fillId="2" borderId="13" xfId="0" applyNumberFormat="1" applyFont="1" applyFill="1" applyBorder="1" applyAlignment="1">
      <alignment horizontal="right" vertical="center"/>
    </xf>
    <xf numFmtId="0" fontId="4" fillId="2" borderId="3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right" wrapText="1"/>
    </xf>
    <xf numFmtId="2" fontId="4" fillId="0" borderId="7" xfId="0" applyNumberFormat="1" applyFont="1" applyBorder="1" applyAlignment="1">
      <alignment horizontal="right" wrapText="1"/>
    </xf>
    <xf numFmtId="2" fontId="3" fillId="0" borderId="1" xfId="0" applyNumberFormat="1" applyFont="1" applyBorder="1" applyAlignment="1">
      <alignment horizontal="right" wrapText="1"/>
    </xf>
    <xf numFmtId="0" fontId="4" fillId="2" borderId="0" xfId="0" applyFont="1" applyFill="1"/>
    <xf numFmtId="0" fontId="4" fillId="0" borderId="1" xfId="0" applyFont="1" applyBorder="1" applyAlignment="1">
      <alignment wrapText="1"/>
    </xf>
    <xf numFmtId="1" fontId="4" fillId="2" borderId="4" xfId="0" applyNumberFormat="1" applyFont="1" applyFill="1" applyBorder="1" applyAlignment="1">
      <alignment horizontal="right" wrapText="1"/>
    </xf>
    <xf numFmtId="2" fontId="4" fillId="2" borderId="7" xfId="0" applyNumberFormat="1" applyFont="1" applyFill="1" applyBorder="1" applyAlignment="1">
      <alignment horizontal="right" wrapText="1"/>
    </xf>
    <xf numFmtId="0" fontId="0" fillId="0" borderId="0" xfId="0"/>
    <xf numFmtId="0" fontId="0" fillId="2" borderId="0" xfId="0" applyFill="1"/>
    <xf numFmtId="2" fontId="4" fillId="2" borderId="43" xfId="0" applyNumberFormat="1" applyFont="1" applyFill="1" applyBorder="1" applyAlignment="1">
      <alignment horizontal="right" wrapText="1"/>
    </xf>
    <xf numFmtId="2" fontId="30" fillId="2" borderId="2" xfId="0" applyNumberFormat="1" applyFont="1" applyFill="1" applyBorder="1" applyAlignment="1">
      <alignment horizontal="right" wrapText="1"/>
    </xf>
    <xf numFmtId="2" fontId="7" fillId="2" borderId="10" xfId="0" applyNumberFormat="1" applyFont="1" applyFill="1" applyBorder="1" applyAlignment="1">
      <alignment horizontal="right" vertical="center"/>
    </xf>
    <xf numFmtId="2" fontId="13" fillId="2" borderId="13" xfId="0" applyNumberFormat="1" applyFont="1" applyFill="1" applyBorder="1" applyAlignment="1">
      <alignment horizontal="right" vertical="center"/>
    </xf>
    <xf numFmtId="2" fontId="13" fillId="2" borderId="13" xfId="0" applyNumberFormat="1" applyFont="1" applyFill="1" applyBorder="1" applyAlignment="1">
      <alignment horizontal="right"/>
    </xf>
    <xf numFmtId="2" fontId="7" fillId="2" borderId="13" xfId="0" applyNumberFormat="1" applyFont="1" applyFill="1" applyBorder="1" applyAlignment="1">
      <alignment horizontal="right"/>
    </xf>
    <xf numFmtId="2" fontId="3" fillId="2" borderId="4" xfId="0" applyNumberFormat="1" applyFont="1" applyFill="1" applyBorder="1" applyAlignment="1">
      <alignment horizontal="right" wrapText="1"/>
    </xf>
    <xf numFmtId="2" fontId="7" fillId="2" borderId="4" xfId="0" applyNumberFormat="1" applyFont="1" applyFill="1" applyBorder="1" applyAlignment="1">
      <alignment horizontal="right"/>
    </xf>
    <xf numFmtId="2" fontId="3" fillId="0" borderId="4" xfId="0" applyNumberFormat="1" applyFont="1" applyBorder="1"/>
    <xf numFmtId="0" fontId="29" fillId="2" borderId="1" xfId="0" applyFont="1" applyFill="1" applyBorder="1" applyAlignment="1">
      <alignment wrapText="1"/>
    </xf>
    <xf numFmtId="0" fontId="29" fillId="2" borderId="28" xfId="0" applyFont="1" applyFill="1" applyBorder="1" applyAlignment="1">
      <alignment wrapText="1"/>
    </xf>
    <xf numFmtId="0" fontId="29" fillId="2" borderId="43" xfId="0" applyFont="1" applyFill="1" applyBorder="1" applyAlignment="1">
      <alignment wrapText="1"/>
    </xf>
    <xf numFmtId="0" fontId="29" fillId="2" borderId="7" xfId="0" applyFont="1" applyFill="1" applyBorder="1" applyAlignment="1">
      <alignment wrapText="1"/>
    </xf>
    <xf numFmtId="0" fontId="4" fillId="0" borderId="1" xfId="0" applyFont="1" applyBorder="1" applyAlignment="1">
      <alignment horizontal="right" wrapText="1"/>
    </xf>
    <xf numFmtId="0" fontId="4" fillId="0" borderId="28" xfId="0" applyFont="1" applyBorder="1" applyAlignment="1">
      <alignment horizontal="right" wrapText="1"/>
    </xf>
    <xf numFmtId="0" fontId="3" fillId="0" borderId="4" xfId="0" applyFont="1" applyBorder="1"/>
    <xf numFmtId="0" fontId="29" fillId="2" borderId="4" xfId="0" applyFont="1" applyFill="1" applyBorder="1" applyAlignment="1">
      <alignment wrapText="1"/>
    </xf>
    <xf numFmtId="0" fontId="4" fillId="0" borderId="4" xfId="0" applyFont="1" applyBorder="1"/>
    <xf numFmtId="2" fontId="4" fillId="0" borderId="4" xfId="0" applyNumberFormat="1" applyFont="1" applyBorder="1"/>
    <xf numFmtId="2" fontId="4" fillId="0" borderId="4" xfId="0" applyNumberFormat="1" applyFont="1" applyBorder="1" applyAlignment="1">
      <alignment horizontal="right" wrapText="1"/>
    </xf>
    <xf numFmtId="0" fontId="30" fillId="2" borderId="7" xfId="0" applyFont="1" applyFill="1" applyBorder="1" applyAlignment="1">
      <alignment horizontal="right" wrapText="1"/>
    </xf>
    <xf numFmtId="0" fontId="0" fillId="2" borderId="0" xfId="0" applyFill="1"/>
    <xf numFmtId="0" fontId="30" fillId="2" borderId="1" xfId="0" applyFont="1" applyFill="1" applyBorder="1" applyAlignment="1">
      <alignment vertical="center" wrapText="1"/>
    </xf>
    <xf numFmtId="2" fontId="30" fillId="2" borderId="1" xfId="0" applyNumberFormat="1" applyFont="1" applyFill="1" applyBorder="1" applyAlignment="1">
      <alignment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9" fillId="2" borderId="5" xfId="0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6" fontId="3" fillId="2" borderId="4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29" fillId="2" borderId="16" xfId="0" applyFont="1" applyFill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right" wrapText="1"/>
    </xf>
    <xf numFmtId="0" fontId="0" fillId="0" borderId="0" xfId="0" applyAlignment="1">
      <alignment horizontal="right"/>
    </xf>
    <xf numFmtId="4" fontId="0" fillId="0" borderId="0" xfId="0" applyNumberFormat="1" applyAlignment="1">
      <alignment horizontal="right"/>
    </xf>
    <xf numFmtId="1" fontId="13" fillId="2" borderId="4" xfId="1" applyNumberFormat="1" applyFont="1" applyFill="1" applyBorder="1" applyAlignment="1">
      <alignment horizontal="center"/>
    </xf>
    <xf numFmtId="1" fontId="0" fillId="0" borderId="0" xfId="0" applyNumberFormat="1" applyFill="1" applyAlignment="1">
      <alignment horizontal="center"/>
    </xf>
    <xf numFmtId="0" fontId="4" fillId="2" borderId="4" xfId="9" applyFont="1" applyFill="1" applyBorder="1" applyAlignment="1">
      <alignment horizontal="center"/>
    </xf>
    <xf numFmtId="0" fontId="4" fillId="2" borderId="4" xfId="9" applyFont="1" applyFill="1" applyBorder="1"/>
    <xf numFmtId="1" fontId="4" fillId="2" borderId="4" xfId="9" applyNumberFormat="1" applyFont="1" applyFill="1" applyBorder="1" applyAlignment="1">
      <alignment horizontal="right"/>
    </xf>
    <xf numFmtId="2" fontId="4" fillId="2" borderId="4" xfId="9" applyNumberFormat="1" applyFont="1" applyFill="1" applyBorder="1" applyAlignment="1">
      <alignment horizontal="right"/>
    </xf>
    <xf numFmtId="0" fontId="0" fillId="0" borderId="1" xfId="0" applyBorder="1" applyAlignment="1">
      <alignment horizontal="right" wrapText="1"/>
    </xf>
    <xf numFmtId="2" fontId="13" fillId="2" borderId="4" xfId="1" applyNumberFormat="1" applyFont="1" applyFill="1" applyBorder="1" applyAlignment="1">
      <alignment horizontal="center" vertical="center" wrapText="1"/>
    </xf>
    <xf numFmtId="2" fontId="30" fillId="2" borderId="37" xfId="0" applyNumberFormat="1" applyFont="1" applyFill="1" applyBorder="1" applyAlignment="1">
      <alignment horizontal="right" wrapText="1"/>
    </xf>
    <xf numFmtId="2" fontId="3" fillId="2" borderId="29" xfId="0" applyNumberFormat="1" applyFont="1" applyFill="1" applyBorder="1" applyAlignment="1">
      <alignment horizontal="right" wrapText="1"/>
    </xf>
    <xf numFmtId="2" fontId="30" fillId="2" borderId="5" xfId="0" applyNumberFormat="1" applyFont="1" applyFill="1" applyBorder="1" applyAlignment="1">
      <alignment horizontal="right" wrapText="1"/>
    </xf>
    <xf numFmtId="2" fontId="3" fillId="2" borderId="17" xfId="0" applyNumberFormat="1" applyFont="1" applyFill="1" applyBorder="1" applyAlignment="1">
      <alignment horizontal="right" wrapText="1"/>
    </xf>
    <xf numFmtId="0" fontId="0" fillId="2" borderId="33" xfId="0" applyFill="1" applyBorder="1"/>
    <xf numFmtId="0" fontId="3" fillId="2" borderId="4" xfId="9" applyFont="1" applyFill="1" applyBorder="1" applyAlignment="1">
      <alignment horizontal="center" vertical="center" wrapText="1"/>
    </xf>
    <xf numFmtId="0" fontId="3" fillId="2" borderId="4" xfId="9" applyFont="1" applyFill="1" applyBorder="1" applyAlignment="1">
      <alignment horizontal="center" vertical="center"/>
    </xf>
    <xf numFmtId="0" fontId="4" fillId="2" borderId="17" xfId="9" applyFont="1" applyFill="1" applyBorder="1" applyAlignment="1">
      <alignment horizontal="center"/>
    </xf>
    <xf numFmtId="0" fontId="4" fillId="2" borderId="17" xfId="9" applyFont="1" applyFill="1" applyBorder="1"/>
    <xf numFmtId="2" fontId="4" fillId="2" borderId="17" xfId="9" applyNumberFormat="1" applyFont="1" applyFill="1" applyBorder="1" applyAlignment="1">
      <alignment horizontal="right"/>
    </xf>
    <xf numFmtId="1" fontId="0" fillId="0" borderId="0" xfId="0" applyNumberFormat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/>
    <xf numFmtId="0" fontId="4" fillId="0" borderId="4" xfId="0" applyFont="1" applyBorder="1" applyAlignment="1">
      <alignment wrapText="1"/>
    </xf>
    <xf numFmtId="0" fontId="31" fillId="0" borderId="4" xfId="0" applyFont="1" applyBorder="1"/>
    <xf numFmtId="0" fontId="9" fillId="0" borderId="4" xfId="0" applyNumberFormat="1" applyFont="1" applyFill="1" applyBorder="1" applyAlignment="1">
      <alignment horizontal="center"/>
    </xf>
    <xf numFmtId="0" fontId="31" fillId="0" borderId="4" xfId="0" applyFont="1" applyFill="1" applyBorder="1"/>
    <xf numFmtId="0" fontId="31" fillId="0" borderId="4" xfId="0" applyFont="1" applyBorder="1" applyAlignment="1">
      <alignment horizontal="center"/>
    </xf>
    <xf numFmtId="0" fontId="69" fillId="0" borderId="14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/>
    <xf numFmtId="0" fontId="31" fillId="25" borderId="4" xfId="0" applyFont="1" applyFill="1" applyBorder="1" applyAlignment="1">
      <alignment horizontal="center" vertical="center" wrapText="1"/>
    </xf>
    <xf numFmtId="0" fontId="4" fillId="2" borderId="29" xfId="9" applyFont="1" applyFill="1" applyBorder="1" applyAlignment="1">
      <alignment horizontal="center"/>
    </xf>
    <xf numFmtId="0" fontId="4" fillId="2" borderId="29" xfId="9" applyFont="1" applyFill="1" applyBorder="1"/>
    <xf numFmtId="0" fontId="3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2" borderId="16" xfId="0" applyFont="1" applyFill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36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4" fillId="0" borderId="29" xfId="0" applyFont="1" applyBorder="1" applyAlignment="1">
      <alignment horizontal="right" vertical="center" wrapText="1"/>
    </xf>
    <xf numFmtId="0" fontId="4" fillId="0" borderId="37" xfId="0" applyFont="1" applyBorder="1" applyAlignment="1">
      <alignment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/>
    <xf numFmtId="0" fontId="29" fillId="0" borderId="7" xfId="0" applyFont="1" applyBorder="1" applyAlignment="1">
      <alignment horizontal="center" wrapText="1"/>
    </xf>
    <xf numFmtId="0" fontId="29" fillId="0" borderId="5" xfId="0" applyFont="1" applyBorder="1" applyAlignment="1">
      <alignment horizontal="center" wrapText="1"/>
    </xf>
    <xf numFmtId="2" fontId="7" fillId="58" borderId="17" xfId="0" applyNumberFormat="1" applyFont="1" applyFill="1" applyBorder="1" applyAlignment="1">
      <alignment horizontal="center" vertical="center"/>
    </xf>
    <xf numFmtId="1" fontId="29" fillId="0" borderId="1" xfId="0" applyNumberFormat="1" applyFont="1" applyBorder="1" applyAlignment="1">
      <alignment horizontal="right" wrapText="1"/>
    </xf>
    <xf numFmtId="2" fontId="29" fillId="0" borderId="1" xfId="0" applyNumberFormat="1" applyFont="1" applyBorder="1" applyAlignment="1">
      <alignment horizontal="right" wrapText="1"/>
    </xf>
    <xf numFmtId="0" fontId="29" fillId="0" borderId="1" xfId="0" applyFont="1" applyBorder="1" applyAlignment="1">
      <alignment horizontal="center" wrapText="1"/>
    </xf>
    <xf numFmtId="0" fontId="29" fillId="0" borderId="2" xfId="0" applyFont="1" applyBorder="1" applyAlignment="1">
      <alignment horizontal="center" wrapText="1"/>
    </xf>
    <xf numFmtId="2" fontId="7" fillId="58" borderId="4" xfId="0" applyNumberFormat="1" applyFont="1" applyFill="1" applyBorder="1" applyAlignment="1">
      <alignment horizontal="center" vertical="center"/>
    </xf>
    <xf numFmtId="0" fontId="29" fillId="58" borderId="1" xfId="0" applyFont="1" applyFill="1" applyBorder="1" applyAlignment="1">
      <alignment horizontal="center" wrapText="1"/>
    </xf>
    <xf numFmtId="0" fontId="29" fillId="58" borderId="2" xfId="0" applyFont="1" applyFill="1" applyBorder="1" applyAlignment="1">
      <alignment horizontal="center" wrapText="1"/>
    </xf>
    <xf numFmtId="1" fontId="29" fillId="0" borderId="43" xfId="0" applyNumberFormat="1" applyFont="1" applyFill="1" applyBorder="1" applyAlignment="1">
      <alignment horizontal="right" wrapText="1"/>
    </xf>
    <xf numFmtId="2" fontId="29" fillId="0" borderId="43" xfId="0" applyNumberFormat="1" applyFont="1" applyFill="1" applyBorder="1" applyAlignment="1">
      <alignment horizontal="right" wrapText="1"/>
    </xf>
    <xf numFmtId="2" fontId="30" fillId="58" borderId="4" xfId="0" applyNumberFormat="1" applyFont="1" applyFill="1" applyBorder="1" applyAlignment="1">
      <alignment horizontal="center"/>
    </xf>
    <xf numFmtId="1" fontId="30" fillId="58" borderId="4" xfId="0" applyNumberFormat="1" applyFont="1" applyFill="1" applyBorder="1" applyAlignment="1"/>
    <xf numFmtId="2" fontId="30" fillId="58" borderId="4" xfId="0" applyNumberFormat="1" applyFont="1" applyFill="1" applyBorder="1" applyAlignment="1"/>
    <xf numFmtId="0" fontId="29" fillId="58" borderId="43" xfId="0" applyFont="1" applyFill="1" applyBorder="1" applyAlignment="1">
      <alignment horizontal="center" wrapText="1"/>
    </xf>
    <xf numFmtId="2" fontId="29" fillId="58" borderId="1" xfId="0" applyNumberFormat="1" applyFont="1" applyFill="1" applyBorder="1" applyAlignment="1">
      <alignment horizontal="center" wrapText="1"/>
    </xf>
    <xf numFmtId="1" fontId="30" fillId="58" borderId="1" xfId="0" applyNumberFormat="1" applyFont="1" applyFill="1" applyBorder="1" applyAlignment="1">
      <alignment horizontal="right" wrapText="1"/>
    </xf>
    <xf numFmtId="2" fontId="30" fillId="58" borderId="1" xfId="0" applyNumberFormat="1" applyFont="1" applyFill="1" applyBorder="1" applyAlignment="1">
      <alignment horizontal="right" wrapText="1"/>
    </xf>
    <xf numFmtId="0" fontId="29" fillId="58" borderId="4" xfId="0" applyFont="1" applyFill="1" applyBorder="1" applyAlignment="1">
      <alignment horizontal="center" wrapText="1"/>
    </xf>
    <xf numFmtId="2" fontId="29" fillId="58" borderId="3" xfId="0" applyNumberFormat="1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0" fillId="0" borderId="0" xfId="0"/>
    <xf numFmtId="0" fontId="29" fillId="2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2" fontId="3" fillId="0" borderId="1" xfId="0" applyNumberFormat="1" applyFont="1" applyBorder="1" applyAlignment="1">
      <alignment wrapText="1"/>
    </xf>
    <xf numFmtId="0" fontId="4" fillId="0" borderId="28" xfId="0" applyFont="1" applyBorder="1" applyAlignment="1">
      <alignment wrapText="1"/>
    </xf>
    <xf numFmtId="2" fontId="4" fillId="0" borderId="28" xfId="0" applyNumberFormat="1" applyFont="1" applyBorder="1" applyAlignment="1">
      <alignment wrapText="1"/>
    </xf>
    <xf numFmtId="2" fontId="4" fillId="0" borderId="4" xfId="0" applyNumberFormat="1" applyFont="1" applyBorder="1" applyAlignment="1">
      <alignment wrapText="1"/>
    </xf>
    <xf numFmtId="0" fontId="4" fillId="0" borderId="7" xfId="0" applyFont="1" applyBorder="1" applyAlignment="1">
      <alignment wrapText="1"/>
    </xf>
    <xf numFmtId="2" fontId="4" fillId="0" borderId="7" xfId="0" applyNumberFormat="1" applyFont="1" applyBorder="1" applyAlignment="1">
      <alignment wrapText="1"/>
    </xf>
    <xf numFmtId="0" fontId="3" fillId="0" borderId="7" xfId="0" applyFont="1" applyBorder="1" applyAlignment="1">
      <alignment wrapText="1"/>
    </xf>
    <xf numFmtId="2" fontId="3" fillId="0" borderId="7" xfId="0" applyNumberFormat="1" applyFont="1" applyBorder="1" applyAlignment="1">
      <alignment wrapText="1"/>
    </xf>
    <xf numFmtId="0" fontId="29" fillId="2" borderId="37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4" fillId="0" borderId="40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4" fillId="0" borderId="38" xfId="0" applyFont="1" applyBorder="1" applyAlignment="1">
      <alignment wrapText="1"/>
    </xf>
    <xf numFmtId="0" fontId="3" fillId="0" borderId="38" xfId="0" applyFont="1" applyBorder="1" applyAlignment="1">
      <alignment wrapText="1"/>
    </xf>
    <xf numFmtId="0" fontId="29" fillId="2" borderId="29" xfId="0" applyFont="1" applyFill="1" applyBorder="1" applyAlignment="1">
      <alignment horizontal="center" vertical="center" wrapText="1"/>
    </xf>
    <xf numFmtId="0" fontId="30" fillId="2" borderId="17" xfId="0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" fontId="4" fillId="0" borderId="28" xfId="0" applyNumberFormat="1" applyFont="1" applyBorder="1" applyAlignment="1">
      <alignment horizontal="center" wrapText="1"/>
    </xf>
    <xf numFmtId="1" fontId="4" fillId="0" borderId="4" xfId="0" applyNumberFormat="1" applyFont="1" applyBorder="1" applyAlignment="1">
      <alignment horizontal="center" wrapText="1"/>
    </xf>
    <xf numFmtId="1" fontId="4" fillId="0" borderId="7" xfId="0" applyNumberFormat="1" applyFont="1" applyBorder="1" applyAlignment="1">
      <alignment horizontal="center" wrapText="1"/>
    </xf>
    <xf numFmtId="1" fontId="3" fillId="0" borderId="7" xfId="0" applyNumberFormat="1" applyFont="1" applyBorder="1" applyAlignment="1">
      <alignment horizontal="center" wrapText="1"/>
    </xf>
    <xf numFmtId="1" fontId="13" fillId="58" borderId="4" xfId="0" applyNumberFormat="1" applyFont="1" applyFill="1" applyBorder="1" applyAlignment="1">
      <alignment horizontal="center" vertical="center" wrapText="1"/>
    </xf>
    <xf numFmtId="2" fontId="13" fillId="58" borderId="4" xfId="0" applyNumberFormat="1" applyFont="1" applyFill="1" applyBorder="1" applyAlignment="1">
      <alignment horizontal="center" vertical="center" wrapText="1"/>
    </xf>
    <xf numFmtId="1" fontId="13" fillId="60" borderId="4" xfId="0" applyNumberFormat="1" applyFont="1" applyFill="1" applyBorder="1" applyAlignment="1">
      <alignment horizontal="center" vertical="center" wrapText="1"/>
    </xf>
    <xf numFmtId="2" fontId="13" fillId="60" borderId="4" xfId="0" applyNumberFormat="1" applyFont="1" applyFill="1" applyBorder="1" applyAlignment="1">
      <alignment horizontal="center" vertical="center" wrapText="1"/>
    </xf>
    <xf numFmtId="0" fontId="7" fillId="58" borderId="17" xfId="0" applyFont="1" applyFill="1" applyBorder="1" applyAlignment="1" applyProtection="1">
      <alignment horizontal="center" vertical="center"/>
      <protection locked="0"/>
    </xf>
    <xf numFmtId="0" fontId="7" fillId="58" borderId="30" xfId="1" applyFont="1" applyFill="1" applyBorder="1" applyAlignment="1">
      <alignment horizontal="center" vertical="center"/>
    </xf>
    <xf numFmtId="0" fontId="29" fillId="0" borderId="4" xfId="0" applyFont="1" applyBorder="1" applyAlignment="1">
      <alignment horizontal="right" wrapText="1"/>
    </xf>
    <xf numFmtId="2" fontId="29" fillId="0" borderId="4" xfId="0" applyNumberFormat="1" applyFont="1" applyBorder="1" applyAlignment="1">
      <alignment horizontal="right" wrapText="1"/>
    </xf>
    <xf numFmtId="1" fontId="29" fillId="0" borderId="4" xfId="0" applyNumberFormat="1" applyFont="1" applyBorder="1"/>
    <xf numFmtId="2" fontId="29" fillId="0" borderId="4" xfId="0" applyNumberFormat="1" applyFont="1" applyBorder="1"/>
    <xf numFmtId="1" fontId="29" fillId="0" borderId="4" xfId="0" applyNumberFormat="1" applyFont="1" applyBorder="1" applyAlignment="1">
      <alignment horizontal="right" wrapText="1"/>
    </xf>
    <xf numFmtId="1" fontId="29" fillId="58" borderId="4" xfId="0" applyNumberFormat="1" applyFont="1" applyFill="1" applyBorder="1" applyAlignment="1">
      <alignment horizontal="right" wrapText="1"/>
    </xf>
    <xf numFmtId="2" fontId="29" fillId="58" borderId="4" xfId="0" applyNumberFormat="1" applyFont="1" applyFill="1" applyBorder="1" applyAlignment="1">
      <alignment horizontal="right" wrapText="1"/>
    </xf>
    <xf numFmtId="0" fontId="7" fillId="58" borderId="2" xfId="0" applyFont="1" applyFill="1" applyBorder="1" applyAlignment="1">
      <alignment horizontal="center" vertical="center" wrapText="1"/>
    </xf>
    <xf numFmtId="1" fontId="29" fillId="0" borderId="4" xfId="0" applyNumberFormat="1" applyFont="1" applyFill="1" applyBorder="1" applyAlignment="1">
      <alignment horizontal="right" wrapText="1"/>
    </xf>
    <xf numFmtId="2" fontId="29" fillId="0" borderId="4" xfId="0" applyNumberFormat="1" applyFont="1" applyFill="1" applyBorder="1" applyAlignment="1">
      <alignment horizontal="right" wrapText="1"/>
    </xf>
    <xf numFmtId="1" fontId="30" fillId="58" borderId="4" xfId="0" applyNumberFormat="1" applyFont="1" applyFill="1" applyBorder="1" applyAlignment="1">
      <alignment horizontal="right" wrapText="1"/>
    </xf>
    <xf numFmtId="2" fontId="30" fillId="58" borderId="4" xfId="0" applyNumberFormat="1" applyFont="1" applyFill="1" applyBorder="1" applyAlignment="1">
      <alignment horizontal="right" wrapText="1"/>
    </xf>
    <xf numFmtId="1" fontId="30" fillId="0" borderId="4" xfId="0" applyNumberFormat="1" applyFont="1" applyBorder="1"/>
    <xf numFmtId="2" fontId="30" fillId="0" borderId="4" xfId="0" applyNumberFormat="1" applyFont="1" applyBorder="1"/>
    <xf numFmtId="1" fontId="30" fillId="58" borderId="4" xfId="0" applyNumberFormat="1" applyFont="1" applyFill="1" applyBorder="1" applyAlignment="1">
      <alignment vertical="center"/>
    </xf>
    <xf numFmtId="2" fontId="30" fillId="58" borderId="4" xfId="0" applyNumberFormat="1" applyFont="1" applyFill="1" applyBorder="1" applyAlignment="1">
      <alignment vertical="center"/>
    </xf>
    <xf numFmtId="0" fontId="3" fillId="0" borderId="4" xfId="0" applyFont="1" applyBorder="1" applyAlignment="1">
      <alignment wrapText="1"/>
    </xf>
    <xf numFmtId="0" fontId="0" fillId="0" borderId="0" xfId="0" quotePrefix="1"/>
    <xf numFmtId="2" fontId="4" fillId="2" borderId="1" xfId="0" applyNumberFormat="1" applyFont="1" applyFill="1" applyBorder="1" applyAlignment="1">
      <alignment wrapText="1"/>
    </xf>
    <xf numFmtId="0" fontId="4" fillId="2" borderId="4" xfId="0" applyFont="1" applyFill="1" applyBorder="1"/>
    <xf numFmtId="0" fontId="4" fillId="2" borderId="1" xfId="0" applyFont="1" applyFill="1" applyBorder="1" applyAlignment="1">
      <alignment wrapText="1"/>
    </xf>
    <xf numFmtId="0" fontId="4" fillId="2" borderId="4" xfId="0" applyFont="1" applyFill="1" applyBorder="1" applyAlignment="1">
      <alignment horizontal="center" wrapText="1"/>
    </xf>
    <xf numFmtId="0" fontId="3" fillId="2" borderId="16" xfId="0" applyFont="1" applyFill="1" applyBorder="1" applyAlignment="1">
      <alignment horizontal="center" wrapText="1"/>
    </xf>
    <xf numFmtId="0" fontId="30" fillId="2" borderId="43" xfId="0" applyFont="1" applyFill="1" applyBorder="1" applyAlignment="1">
      <alignment horizontal="right" wrapText="1"/>
    </xf>
    <xf numFmtId="0" fontId="13" fillId="2" borderId="29" xfId="1" applyFont="1" applyFill="1" applyBorder="1" applyAlignment="1">
      <alignment horizontal="right"/>
    </xf>
    <xf numFmtId="2" fontId="13" fillId="2" borderId="29" xfId="1" applyNumberFormat="1" applyFont="1" applyFill="1" applyBorder="1" applyAlignment="1">
      <alignment horizontal="right"/>
    </xf>
    <xf numFmtId="0" fontId="62" fillId="2" borderId="0" xfId="1" applyFont="1" applyFill="1" applyBorder="1" applyAlignment="1">
      <alignment vertical="center" wrapText="1"/>
    </xf>
    <xf numFmtId="0" fontId="7" fillId="2" borderId="17" xfId="1" applyFont="1" applyFill="1" applyBorder="1" applyAlignment="1">
      <alignment horizontal="center" wrapText="1"/>
    </xf>
    <xf numFmtId="1" fontId="4" fillId="0" borderId="7" xfId="0" applyNumberFormat="1" applyFont="1" applyBorder="1" applyAlignment="1">
      <alignment wrapText="1"/>
    </xf>
    <xf numFmtId="1" fontId="4" fillId="0" borderId="1" xfId="0" applyNumberFormat="1" applyFont="1" applyBorder="1" applyAlignment="1">
      <alignment wrapText="1"/>
    </xf>
    <xf numFmtId="0" fontId="73" fillId="0" borderId="7" xfId="0" applyFont="1" applyBorder="1" applyAlignment="1">
      <alignment wrapText="1"/>
    </xf>
    <xf numFmtId="1" fontId="73" fillId="0" borderId="7" xfId="0" applyNumberFormat="1" applyFont="1" applyBorder="1" applyAlignment="1">
      <alignment wrapText="1"/>
    </xf>
    <xf numFmtId="2" fontId="73" fillId="0" borderId="17" xfId="0" applyNumberFormat="1" applyFont="1" applyBorder="1" applyAlignment="1">
      <alignment wrapText="1"/>
    </xf>
    <xf numFmtId="0" fontId="73" fillId="0" borderId="1" xfId="0" applyFont="1" applyBorder="1" applyAlignment="1">
      <alignment wrapText="1"/>
    </xf>
    <xf numFmtId="1" fontId="73" fillId="0" borderId="1" xfId="0" applyNumberFormat="1" applyFont="1" applyBorder="1" applyAlignment="1">
      <alignment wrapText="1"/>
    </xf>
    <xf numFmtId="2" fontId="73" fillId="0" borderId="4" xfId="0" applyNumberFormat="1" applyFont="1" applyBorder="1" applyAlignment="1">
      <alignment wrapText="1"/>
    </xf>
    <xf numFmtId="2" fontId="74" fillId="2" borderId="4" xfId="0" applyNumberFormat="1" applyFont="1" applyFill="1" applyBorder="1" applyAlignment="1">
      <alignment horizontal="right" wrapText="1"/>
    </xf>
    <xf numFmtId="0" fontId="73" fillId="0" borderId="1" xfId="0" applyFont="1" applyBorder="1" applyAlignment="1">
      <alignment horizontal="right" wrapText="1"/>
    </xf>
    <xf numFmtId="2" fontId="73" fillId="0" borderId="1" xfId="0" applyNumberFormat="1" applyFont="1" applyBorder="1" applyAlignment="1">
      <alignment horizontal="right" wrapText="1"/>
    </xf>
    <xf numFmtId="1" fontId="11" fillId="2" borderId="4" xfId="1" applyNumberFormat="1" applyFont="1" applyFill="1" applyBorder="1" applyAlignment="1">
      <alignment horizontal="right"/>
    </xf>
    <xf numFmtId="2" fontId="11" fillId="2" borderId="4" xfId="1" applyNumberFormat="1" applyFont="1" applyFill="1" applyBorder="1" applyAlignment="1">
      <alignment horizontal="right"/>
    </xf>
    <xf numFmtId="2" fontId="11" fillId="2" borderId="16" xfId="1" applyNumberFormat="1" applyFont="1" applyFill="1" applyBorder="1" applyAlignment="1">
      <alignment horizontal="right"/>
    </xf>
    <xf numFmtId="2" fontId="75" fillId="2" borderId="4" xfId="0" applyNumberFormat="1" applyFont="1" applyFill="1" applyBorder="1" applyAlignment="1">
      <alignment horizontal="right" wrapText="1"/>
    </xf>
    <xf numFmtId="0" fontId="11" fillId="2" borderId="4" xfId="1" applyFont="1" applyFill="1" applyBorder="1" applyAlignment="1">
      <alignment horizontal="right"/>
    </xf>
    <xf numFmtId="0" fontId="74" fillId="2" borderId="1" xfId="0" applyFont="1" applyFill="1" applyBorder="1" applyAlignment="1">
      <alignment horizontal="right" wrapText="1"/>
    </xf>
    <xf numFmtId="2" fontId="74" fillId="2" borderId="1" xfId="0" applyNumberFormat="1" applyFont="1" applyFill="1" applyBorder="1" applyAlignment="1">
      <alignment horizontal="right" wrapText="1"/>
    </xf>
    <xf numFmtId="1" fontId="74" fillId="2" borderId="0" xfId="0" applyNumberFormat="1" applyFont="1" applyFill="1" applyBorder="1" applyAlignment="1">
      <alignment horizontal="right" wrapText="1"/>
    </xf>
    <xf numFmtId="2" fontId="74" fillId="2" borderId="16" xfId="0" applyNumberFormat="1" applyFont="1" applyFill="1" applyBorder="1" applyAlignment="1">
      <alignment horizontal="right" wrapText="1"/>
    </xf>
    <xf numFmtId="0" fontId="74" fillId="2" borderId="4" xfId="0" applyFont="1" applyFill="1" applyBorder="1" applyAlignment="1">
      <alignment horizontal="right" wrapText="1"/>
    </xf>
    <xf numFmtId="1" fontId="74" fillId="2" borderId="4" xfId="0" applyNumberFormat="1" applyFont="1" applyFill="1" applyBorder="1" applyAlignment="1">
      <alignment horizontal="right" wrapText="1"/>
    </xf>
    <xf numFmtId="1" fontId="32" fillId="2" borderId="4" xfId="1" applyNumberFormat="1" applyFont="1" applyFill="1" applyBorder="1" applyAlignment="1">
      <alignment horizontal="right"/>
    </xf>
    <xf numFmtId="2" fontId="32" fillId="2" borderId="4" xfId="1" applyNumberFormat="1" applyFont="1" applyFill="1" applyBorder="1" applyAlignment="1">
      <alignment horizontal="right"/>
    </xf>
    <xf numFmtId="2" fontId="32" fillId="2" borderId="16" xfId="1" applyNumberFormat="1" applyFont="1" applyFill="1" applyBorder="1" applyAlignment="1">
      <alignment horizontal="right"/>
    </xf>
    <xf numFmtId="2" fontId="73" fillId="0" borderId="7" xfId="0" applyNumberFormat="1" applyFont="1" applyBorder="1" applyAlignment="1">
      <alignment wrapText="1"/>
    </xf>
    <xf numFmtId="2" fontId="73" fillId="0" borderId="1" xfId="0" applyNumberFormat="1" applyFont="1" applyBorder="1" applyAlignment="1">
      <alignment wrapText="1"/>
    </xf>
    <xf numFmtId="2" fontId="73" fillId="0" borderId="5" xfId="0" applyNumberFormat="1" applyFont="1" applyBorder="1" applyAlignment="1">
      <alignment wrapText="1"/>
    </xf>
    <xf numFmtId="2" fontId="73" fillId="0" borderId="2" xfId="0" applyNumberFormat="1" applyFont="1" applyBorder="1" applyAlignment="1">
      <alignment wrapText="1"/>
    </xf>
    <xf numFmtId="0" fontId="5" fillId="2" borderId="0" xfId="0" applyFont="1" applyFill="1" applyAlignme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4" fillId="0" borderId="28" xfId="0" applyFont="1" applyBorder="1" applyAlignment="1">
      <alignment horizontal="center" wrapText="1"/>
    </xf>
    <xf numFmtId="1" fontId="4" fillId="2" borderId="1" xfId="0" applyNumberFormat="1" applyFont="1" applyFill="1" applyBorder="1" applyAlignment="1">
      <alignment wrapText="1"/>
    </xf>
    <xf numFmtId="2" fontId="4" fillId="0" borderId="2" xfId="0" applyNumberFormat="1" applyFont="1" applyBorder="1" applyAlignment="1">
      <alignment wrapText="1"/>
    </xf>
    <xf numFmtId="1" fontId="4" fillId="2" borderId="7" xfId="0" applyNumberFormat="1" applyFont="1" applyFill="1" applyBorder="1" applyAlignment="1">
      <alignment horizontal="right" wrapText="1"/>
    </xf>
    <xf numFmtId="1" fontId="3" fillId="2" borderId="1" xfId="0" applyNumberFormat="1" applyFont="1" applyFill="1" applyBorder="1" applyAlignment="1">
      <alignment wrapText="1"/>
    </xf>
    <xf numFmtId="1" fontId="3" fillId="0" borderId="1" xfId="0" applyNumberFormat="1" applyFont="1" applyBorder="1" applyAlignment="1">
      <alignment wrapText="1"/>
    </xf>
    <xf numFmtId="1" fontId="3" fillId="2" borderId="7" xfId="0" applyNumberFormat="1" applyFont="1" applyFill="1" applyBorder="1" applyAlignment="1">
      <alignment horizontal="right" wrapText="1"/>
    </xf>
    <xf numFmtId="165" fontId="3" fillId="2" borderId="4" xfId="0" applyNumberFormat="1" applyFont="1" applyFill="1" applyBorder="1" applyAlignment="1">
      <alignment vertical="center"/>
    </xf>
    <xf numFmtId="0" fontId="3" fillId="2" borderId="4" xfId="0" applyFont="1" applyFill="1" applyBorder="1" applyAlignment="1">
      <alignment horizontal="center"/>
    </xf>
    <xf numFmtId="0" fontId="0" fillId="0" borderId="0" xfId="0"/>
    <xf numFmtId="0" fontId="30" fillId="2" borderId="4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3" fillId="0" borderId="17" xfId="0" applyFont="1" applyBorder="1" applyAlignment="1">
      <alignment horizontal="center" vertical="center" wrapText="1"/>
    </xf>
    <xf numFmtId="2" fontId="29" fillId="2" borderId="7" xfId="0" applyNumberFormat="1" applyFont="1" applyFill="1" applyBorder="1" applyAlignment="1">
      <alignment horizontal="right" wrapText="1"/>
    </xf>
    <xf numFmtId="2" fontId="30" fillId="2" borderId="7" xfId="0" applyNumberFormat="1" applyFont="1" applyFill="1" applyBorder="1" applyAlignment="1">
      <alignment horizontal="right" wrapText="1"/>
    </xf>
    <xf numFmtId="2" fontId="30" fillId="2" borderId="43" xfId="0" applyNumberFormat="1" applyFont="1" applyFill="1" applyBorder="1" applyAlignment="1">
      <alignment horizontal="right" wrapText="1"/>
    </xf>
    <xf numFmtId="1" fontId="30" fillId="2" borderId="1" xfId="0" applyNumberFormat="1" applyFont="1" applyFill="1" applyBorder="1" applyAlignment="1">
      <alignment horizontal="right" vertical="center" wrapText="1"/>
    </xf>
    <xf numFmtId="1" fontId="3" fillId="2" borderId="1" xfId="0" applyNumberFormat="1" applyFont="1" applyFill="1" applyBorder="1" applyAlignment="1">
      <alignment horizontal="right" vertical="center" wrapText="1"/>
    </xf>
    <xf numFmtId="1" fontId="4" fillId="0" borderId="4" xfId="0" applyNumberFormat="1" applyFont="1" applyBorder="1"/>
    <xf numFmtId="1" fontId="3" fillId="0" borderId="4" xfId="0" applyNumberFormat="1" applyFont="1" applyBorder="1"/>
    <xf numFmtId="1" fontId="4" fillId="2" borderId="1" xfId="0" applyNumberFormat="1" applyFont="1" applyFill="1" applyBorder="1" applyAlignment="1">
      <alignment horizontal="right" wrapText="1"/>
    </xf>
    <xf numFmtId="1" fontId="4" fillId="2" borderId="43" xfId="0" applyNumberFormat="1" applyFont="1" applyFill="1" applyBorder="1" applyAlignment="1">
      <alignment horizontal="right" wrapText="1"/>
    </xf>
    <xf numFmtId="2" fontId="29" fillId="60" borderId="1" xfId="0" applyNumberFormat="1" applyFont="1" applyFill="1" applyBorder="1" applyAlignment="1">
      <alignment horizontal="center" wrapText="1"/>
    </xf>
    <xf numFmtId="1" fontId="29" fillId="60" borderId="1" xfId="0" applyNumberFormat="1" applyFont="1" applyFill="1" applyBorder="1" applyAlignment="1">
      <alignment horizontal="right" wrapText="1"/>
    </xf>
    <xf numFmtId="2" fontId="29" fillId="60" borderId="1" xfId="0" applyNumberFormat="1" applyFont="1" applyFill="1" applyBorder="1" applyAlignment="1">
      <alignment horizontal="right" wrapText="1"/>
    </xf>
    <xf numFmtId="1" fontId="29" fillId="2" borderId="1" xfId="0" applyNumberFormat="1" applyFont="1" applyFill="1" applyBorder="1" applyAlignment="1">
      <alignment horizontal="right" wrapText="1"/>
    </xf>
    <xf numFmtId="1" fontId="29" fillId="0" borderId="7" xfId="0" applyNumberFormat="1" applyFont="1" applyBorder="1" applyAlignment="1">
      <alignment horizontal="right" wrapText="1"/>
    </xf>
    <xf numFmtId="2" fontId="29" fillId="0" borderId="7" xfId="0" applyNumberFormat="1" applyFont="1" applyBorder="1" applyAlignment="1">
      <alignment horizontal="right" wrapText="1"/>
    </xf>
    <xf numFmtId="0" fontId="4" fillId="0" borderId="43" xfId="0" applyFont="1" applyFill="1" applyBorder="1" applyAlignment="1">
      <alignment wrapText="1"/>
    </xf>
    <xf numFmtId="2" fontId="3" fillId="0" borderId="2" xfId="0" applyNumberFormat="1" applyFont="1" applyBorder="1" applyAlignment="1">
      <alignment wrapText="1"/>
    </xf>
    <xf numFmtId="2" fontId="4" fillId="0" borderId="42" xfId="0" applyNumberFormat="1" applyFont="1" applyFill="1" applyBorder="1" applyAlignment="1">
      <alignment wrapText="1"/>
    </xf>
    <xf numFmtId="2" fontId="4" fillId="0" borderId="4" xfId="0" applyNumberFormat="1" applyFont="1" applyBorder="1" applyAlignment="1"/>
    <xf numFmtId="0" fontId="4" fillId="0" borderId="17" xfId="0" applyFont="1" applyBorder="1" applyAlignment="1">
      <alignment wrapText="1"/>
    </xf>
    <xf numFmtId="2" fontId="4" fillId="0" borderId="17" xfId="0" applyNumberFormat="1" applyFont="1" applyBorder="1" applyAlignment="1">
      <alignment wrapText="1"/>
    </xf>
    <xf numFmtId="2" fontId="4" fillId="0" borderId="17" xfId="0" applyNumberFormat="1" applyFont="1" applyBorder="1"/>
    <xf numFmtId="0" fontId="29" fillId="60" borderId="2" xfId="0" applyFont="1" applyFill="1" applyBorder="1" applyAlignment="1">
      <alignment horizontal="center" wrapText="1"/>
    </xf>
    <xf numFmtId="0" fontId="9" fillId="0" borderId="33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3" fillId="0" borderId="28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0" xfId="0"/>
    <xf numFmtId="2" fontId="3" fillId="0" borderId="4" xfId="0" applyNumberFormat="1" applyFont="1" applyBorder="1" applyAlignment="1">
      <alignment horizontal="center" vertical="center" wrapText="1"/>
    </xf>
    <xf numFmtId="2" fontId="4" fillId="0" borderId="37" xfId="0" applyNumberFormat="1" applyFont="1" applyBorder="1" applyAlignment="1">
      <alignment wrapText="1"/>
    </xf>
    <xf numFmtId="0" fontId="3" fillId="0" borderId="4" xfId="0" applyFont="1" applyFill="1" applyBorder="1" applyAlignment="1">
      <alignment wrapText="1"/>
    </xf>
    <xf numFmtId="2" fontId="3" fillId="0" borderId="16" xfId="0" applyNumberFormat="1" applyFont="1" applyBorder="1"/>
    <xf numFmtId="2" fontId="3" fillId="0" borderId="5" xfId="0" applyNumberFormat="1" applyFont="1" applyBorder="1" applyAlignment="1">
      <alignment wrapText="1"/>
    </xf>
    <xf numFmtId="2" fontId="4" fillId="0" borderId="5" xfId="0" applyNumberFormat="1" applyFont="1" applyBorder="1" applyAlignment="1">
      <alignment wrapText="1"/>
    </xf>
    <xf numFmtId="0" fontId="4" fillId="0" borderId="17" xfId="0" applyFont="1" applyBorder="1"/>
    <xf numFmtId="0" fontId="30" fillId="0" borderId="1" xfId="0" applyFont="1" applyBorder="1" applyAlignment="1">
      <alignment wrapText="1"/>
    </xf>
    <xf numFmtId="2" fontId="30" fillId="0" borderId="1" xfId="0" applyNumberFormat="1" applyFont="1" applyBorder="1" applyAlignment="1">
      <alignment wrapText="1"/>
    </xf>
    <xf numFmtId="2" fontId="30" fillId="0" borderId="2" xfId="0" applyNumberFormat="1" applyFont="1" applyBorder="1" applyAlignment="1">
      <alignment wrapText="1"/>
    </xf>
    <xf numFmtId="0" fontId="30" fillId="0" borderId="4" xfId="0" applyFont="1" applyBorder="1"/>
    <xf numFmtId="0" fontId="30" fillId="0" borderId="28" xfId="0" applyFont="1" applyBorder="1" applyAlignment="1">
      <alignment wrapText="1"/>
    </xf>
    <xf numFmtId="2" fontId="30" fillId="0" borderId="28" xfId="0" applyNumberFormat="1" applyFont="1" applyBorder="1" applyAlignment="1">
      <alignment wrapText="1"/>
    </xf>
    <xf numFmtId="2" fontId="30" fillId="0" borderId="37" xfId="0" applyNumberFormat="1" applyFont="1" applyBorder="1" applyAlignment="1">
      <alignment wrapText="1"/>
    </xf>
    <xf numFmtId="0" fontId="30" fillId="0" borderId="29" xfId="0" applyFont="1" applyBorder="1"/>
    <xf numFmtId="2" fontId="30" fillId="0" borderId="29" xfId="0" applyNumberFormat="1" applyFont="1" applyBorder="1"/>
    <xf numFmtId="0" fontId="4" fillId="0" borderId="4" xfId="0" applyFont="1" applyBorder="1" applyAlignment="1">
      <alignment horizontal="center"/>
    </xf>
    <xf numFmtId="0" fontId="70" fillId="0" borderId="1" xfId="0" applyFont="1" applyBorder="1" applyAlignment="1">
      <alignment wrapText="1"/>
    </xf>
    <xf numFmtId="0" fontId="4" fillId="2" borderId="0" xfId="0" applyFont="1" applyFill="1" applyBorder="1" applyAlignment="1">
      <alignment horizontal="center" vertical="center" wrapText="1"/>
    </xf>
    <xf numFmtId="2" fontId="70" fillId="0" borderId="4" xfId="0" applyNumberFormat="1" applyFont="1" applyBorder="1" applyAlignment="1">
      <alignment horizontal="center" vertical="center" wrapText="1"/>
    </xf>
    <xf numFmtId="0" fontId="71" fillId="0" borderId="7" xfId="0" applyFont="1" applyBorder="1" applyAlignment="1">
      <alignment wrapText="1"/>
    </xf>
    <xf numFmtId="2" fontId="71" fillId="0" borderId="7" xfId="0" applyNumberFormat="1" applyFont="1" applyBorder="1" applyAlignment="1">
      <alignment wrapText="1"/>
    </xf>
    <xf numFmtId="0" fontId="71" fillId="0" borderId="1" xfId="0" applyFont="1" applyBorder="1" applyAlignment="1">
      <alignment wrapText="1"/>
    </xf>
    <xf numFmtId="2" fontId="71" fillId="0" borderId="1" xfId="0" applyNumberFormat="1" applyFont="1" applyBorder="1" applyAlignment="1">
      <alignment wrapText="1"/>
    </xf>
    <xf numFmtId="2" fontId="70" fillId="0" borderId="1" xfId="0" applyNumberFormat="1" applyFont="1" applyBorder="1" applyAlignment="1">
      <alignment wrapText="1"/>
    </xf>
    <xf numFmtId="2" fontId="70" fillId="0" borderId="16" xfId="0" applyNumberFormat="1" applyFont="1" applyBorder="1" applyAlignment="1">
      <alignment horizontal="center" vertical="center" wrapText="1"/>
    </xf>
    <xf numFmtId="2" fontId="71" fillId="0" borderId="5" xfId="0" applyNumberFormat="1" applyFont="1" applyBorder="1" applyAlignment="1">
      <alignment wrapText="1"/>
    </xf>
    <xf numFmtId="0" fontId="71" fillId="0" borderId="4" xfId="0" applyFont="1" applyBorder="1" applyAlignment="1">
      <alignment wrapText="1"/>
    </xf>
    <xf numFmtId="2" fontId="71" fillId="0" borderId="4" xfId="0" applyNumberFormat="1" applyFont="1" applyBorder="1" applyAlignment="1">
      <alignment wrapText="1"/>
    </xf>
    <xf numFmtId="0" fontId="0" fillId="0" borderId="0" xfId="0"/>
    <xf numFmtId="0" fontId="30" fillId="2" borderId="10" xfId="0" applyFont="1" applyFill="1" applyBorder="1" applyAlignment="1">
      <alignment horizontal="center" wrapText="1"/>
    </xf>
    <xf numFmtId="0" fontId="4" fillId="2" borderId="33" xfId="0" applyFont="1" applyFill="1" applyBorder="1" applyAlignment="1">
      <alignment horizontal="center"/>
    </xf>
    <xf numFmtId="0" fontId="29" fillId="58" borderId="7" xfId="0" applyFont="1" applyFill="1" applyBorder="1" applyAlignment="1">
      <alignment horizontal="center" wrapText="1"/>
    </xf>
    <xf numFmtId="0" fontId="29" fillId="0" borderId="1" xfId="0" applyFont="1" applyBorder="1" applyAlignment="1">
      <alignment wrapText="1"/>
    </xf>
    <xf numFmtId="0" fontId="29" fillId="0" borderId="10" xfId="0" applyFont="1" applyBorder="1" applyAlignment="1">
      <alignment horizontal="right" wrapText="1"/>
    </xf>
    <xf numFmtId="0" fontId="29" fillId="0" borderId="4" xfId="0" applyFont="1" applyBorder="1" applyAlignment="1">
      <alignment wrapText="1"/>
    </xf>
    <xf numFmtId="0" fontId="29" fillId="0" borderId="10" xfId="0" applyFont="1" applyFill="1" applyBorder="1" applyAlignment="1">
      <alignment horizontal="right" wrapText="1"/>
    </xf>
    <xf numFmtId="0" fontId="29" fillId="0" borderId="4" xfId="0" applyFont="1" applyFill="1" applyBorder="1" applyAlignment="1">
      <alignment horizontal="right" wrapText="1"/>
    </xf>
    <xf numFmtId="0" fontId="30" fillId="58" borderId="10" xfId="0" applyFont="1" applyFill="1" applyBorder="1" applyAlignment="1">
      <alignment vertical="center" wrapText="1"/>
    </xf>
    <xf numFmtId="0" fontId="30" fillId="58" borderId="4" xfId="0" applyFont="1" applyFill="1" applyBorder="1" applyAlignment="1">
      <alignment vertical="center" wrapText="1"/>
    </xf>
    <xf numFmtId="1" fontId="30" fillId="58" borderId="10" xfId="0" applyNumberFormat="1" applyFont="1" applyFill="1" applyBorder="1" applyAlignment="1">
      <alignment vertical="center"/>
    </xf>
    <xf numFmtId="0" fontId="30" fillId="0" borderId="4" xfId="0" applyFont="1" applyBorder="1" applyAlignment="1">
      <alignment wrapText="1"/>
    </xf>
    <xf numFmtId="0" fontId="29" fillId="58" borderId="10" xfId="0" applyFont="1" applyFill="1" applyBorder="1" applyAlignment="1">
      <alignment horizontal="right" wrapText="1"/>
    </xf>
    <xf numFmtId="0" fontId="29" fillId="58" borderId="4" xfId="0" applyFont="1" applyFill="1" applyBorder="1" applyAlignment="1">
      <alignment horizontal="right" wrapText="1"/>
    </xf>
    <xf numFmtId="0" fontId="29" fillId="58" borderId="28" xfId="0" applyFont="1" applyFill="1" applyBorder="1" applyAlignment="1">
      <alignment horizontal="center" wrapText="1"/>
    </xf>
    <xf numFmtId="0" fontId="29" fillId="58" borderId="37" xfId="0" applyFont="1" applyFill="1" applyBorder="1" applyAlignment="1">
      <alignment horizontal="center" wrapText="1"/>
    </xf>
    <xf numFmtId="0" fontId="29" fillId="58" borderId="16" xfId="0" applyFont="1" applyFill="1" applyBorder="1" applyAlignment="1">
      <alignment horizontal="center" wrapText="1"/>
    </xf>
    <xf numFmtId="0" fontId="29" fillId="58" borderId="17" xfId="0" applyFont="1" applyFill="1" applyBorder="1" applyAlignment="1">
      <alignment horizontal="center" wrapText="1"/>
    </xf>
    <xf numFmtId="0" fontId="29" fillId="58" borderId="30" xfId="0" applyFont="1" applyFill="1" applyBorder="1" applyAlignment="1">
      <alignment horizontal="center" wrapText="1"/>
    </xf>
    <xf numFmtId="0" fontId="30" fillId="0" borderId="10" xfId="0" applyFont="1" applyBorder="1" applyAlignment="1">
      <alignment horizontal="right" wrapText="1"/>
    </xf>
    <xf numFmtId="0" fontId="30" fillId="0" borderId="4" xfId="0" applyFont="1" applyBorder="1" applyAlignment="1">
      <alignment horizontal="right" wrapText="1"/>
    </xf>
    <xf numFmtId="0" fontId="30" fillId="58" borderId="10" xfId="0" applyFont="1" applyFill="1" applyBorder="1" applyAlignment="1">
      <alignment horizontal="right" wrapText="1"/>
    </xf>
    <xf numFmtId="0" fontId="30" fillId="58" borderId="4" xfId="0" applyFont="1" applyFill="1" applyBorder="1" applyAlignment="1">
      <alignment horizontal="right" wrapText="1"/>
    </xf>
    <xf numFmtId="1" fontId="30" fillId="0" borderId="4" xfId="0" applyNumberFormat="1" applyFont="1" applyBorder="1" applyAlignment="1">
      <alignment horizontal="right" wrapText="1"/>
    </xf>
    <xf numFmtId="2" fontId="30" fillId="58" borderId="4" xfId="0" applyNumberFormat="1" applyFont="1" applyFill="1" applyBorder="1" applyAlignment="1">
      <alignment vertical="center" wrapText="1"/>
    </xf>
    <xf numFmtId="2" fontId="30" fillId="0" borderId="4" xfId="0" applyNumberFormat="1" applyFont="1" applyBorder="1" applyAlignment="1">
      <alignment horizontal="right" wrapText="1"/>
    </xf>
    <xf numFmtId="2" fontId="29" fillId="0" borderId="4" xfId="0" applyNumberFormat="1" applyFont="1" applyBorder="1" applyAlignment="1">
      <alignment wrapText="1"/>
    </xf>
    <xf numFmtId="2" fontId="29" fillId="0" borderId="1" xfId="0" applyNumberFormat="1" applyFont="1" applyBorder="1" applyAlignment="1">
      <alignment wrapText="1"/>
    </xf>
    <xf numFmtId="2" fontId="30" fillId="0" borderId="4" xfId="0" applyNumberFormat="1" applyFont="1" applyBorder="1" applyAlignment="1">
      <alignment wrapText="1"/>
    </xf>
    <xf numFmtId="1" fontId="30" fillId="58" borderId="4" xfId="0" applyNumberFormat="1" applyFont="1" applyFill="1" applyBorder="1" applyAlignment="1">
      <alignment horizontal="right"/>
    </xf>
    <xf numFmtId="2" fontId="30" fillId="58" borderId="10" xfId="0" applyNumberFormat="1" applyFont="1" applyFill="1" applyBorder="1" applyAlignment="1">
      <alignment horizontal="right"/>
    </xf>
    <xf numFmtId="1" fontId="30" fillId="58" borderId="10" xfId="0" applyNumberFormat="1" applyFont="1" applyFill="1" applyBorder="1" applyAlignment="1">
      <alignment horizontal="right"/>
    </xf>
    <xf numFmtId="0" fontId="3" fillId="0" borderId="40" xfId="0" applyFont="1" applyBorder="1" applyAlignment="1">
      <alignment wrapText="1"/>
    </xf>
    <xf numFmtId="0" fontId="4" fillId="0" borderId="4" xfId="0" applyFont="1" applyFill="1" applyBorder="1" applyAlignment="1">
      <alignment wrapText="1"/>
    </xf>
    <xf numFmtId="0" fontId="4" fillId="0" borderId="5" xfId="0" applyFont="1" applyBorder="1" applyAlignment="1">
      <alignment wrapText="1"/>
    </xf>
    <xf numFmtId="0" fontId="4" fillId="0" borderId="2" xfId="0" applyFont="1" applyBorder="1" applyAlignment="1">
      <alignment wrapText="1"/>
    </xf>
    <xf numFmtId="2" fontId="2" fillId="0" borderId="4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1" fontId="3" fillId="2" borderId="4" xfId="0" applyNumberFormat="1" applyFont="1" applyFill="1" applyBorder="1" applyAlignment="1" applyProtection="1">
      <alignment horizontal="center" wrapText="1"/>
      <protection locked="0"/>
    </xf>
    <xf numFmtId="2" fontId="3" fillId="2" borderId="4" xfId="0" applyNumberFormat="1" applyFont="1" applyFill="1" applyBorder="1" applyAlignment="1" applyProtection="1">
      <alignment horizontal="center" wrapText="1"/>
      <protection locked="0"/>
    </xf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wrapText="1"/>
    </xf>
    <xf numFmtId="1" fontId="4" fillId="2" borderId="4" xfId="0" applyNumberFormat="1" applyFont="1" applyFill="1" applyBorder="1"/>
    <xf numFmtId="0" fontId="4" fillId="0" borderId="16" xfId="0" applyFont="1" applyBorder="1"/>
    <xf numFmtId="2" fontId="3" fillId="2" borderId="2" xfId="0" applyNumberFormat="1" applyFont="1" applyFill="1" applyBorder="1" applyAlignment="1">
      <alignment wrapText="1"/>
    </xf>
    <xf numFmtId="2" fontId="3" fillId="2" borderId="5" xfId="0" applyNumberFormat="1" applyFont="1" applyFill="1" applyBorder="1" applyAlignment="1">
      <alignment horizontal="right" wrapText="1"/>
    </xf>
    <xf numFmtId="2" fontId="4" fillId="0" borderId="3" xfId="0" applyNumberFormat="1" applyFont="1" applyBorder="1" applyAlignment="1">
      <alignment horizontal="right" wrapText="1"/>
    </xf>
    <xf numFmtId="2" fontId="4" fillId="0" borderId="40" xfId="0" applyNumberFormat="1" applyFont="1" applyBorder="1" applyAlignment="1">
      <alignment horizontal="right" wrapText="1"/>
    </xf>
    <xf numFmtId="2" fontId="4" fillId="0" borderId="10" xfId="0" applyNumberFormat="1" applyFont="1" applyBorder="1"/>
    <xf numFmtId="2" fontId="4" fillId="0" borderId="10" xfId="0" applyNumberFormat="1" applyFont="1" applyBorder="1" applyAlignment="1">
      <alignment horizontal="right" wrapText="1"/>
    </xf>
    <xf numFmtId="2" fontId="29" fillId="2" borderId="6" xfId="0" applyNumberFormat="1" applyFont="1" applyFill="1" applyBorder="1" applyAlignment="1">
      <alignment horizontal="right" wrapText="1"/>
    </xf>
    <xf numFmtId="2" fontId="30" fillId="2" borderId="4" xfId="0" applyNumberFormat="1" applyFont="1" applyFill="1" applyBorder="1" applyAlignment="1">
      <alignment horizontal="right" vertical="center" wrapText="1"/>
    </xf>
    <xf numFmtId="0" fontId="4" fillId="2" borderId="16" xfId="0" applyFont="1" applyFill="1" applyBorder="1"/>
    <xf numFmtId="2" fontId="4" fillId="2" borderId="3" xfId="0" applyNumberFormat="1" applyFont="1" applyFill="1" applyBorder="1" applyAlignment="1">
      <alignment horizontal="right" wrapText="1"/>
    </xf>
    <xf numFmtId="0" fontId="4" fillId="2" borderId="28" xfId="0" applyFont="1" applyFill="1" applyBorder="1" applyAlignment="1">
      <alignment horizontal="center" vertical="center" wrapText="1"/>
    </xf>
    <xf numFmtId="1" fontId="4" fillId="2" borderId="28" xfId="0" applyNumberFormat="1" applyFont="1" applyFill="1" applyBorder="1" applyAlignment="1">
      <alignment horizontal="right" wrapText="1"/>
    </xf>
    <xf numFmtId="165" fontId="4" fillId="2" borderId="28" xfId="0" applyNumberFormat="1" applyFont="1" applyFill="1" applyBorder="1" applyAlignment="1">
      <alignment horizontal="right" wrapText="1"/>
    </xf>
    <xf numFmtId="1" fontId="4" fillId="2" borderId="28" xfId="0" applyNumberFormat="1" applyFont="1" applyFill="1" applyBorder="1" applyAlignment="1">
      <alignment wrapText="1"/>
    </xf>
    <xf numFmtId="2" fontId="4" fillId="2" borderId="28" xfId="0" applyNumberFormat="1" applyFont="1" applyFill="1" applyBorder="1" applyAlignment="1">
      <alignment wrapText="1"/>
    </xf>
    <xf numFmtId="1" fontId="4" fillId="0" borderId="28" xfId="0" applyNumberFormat="1" applyFont="1" applyBorder="1" applyAlignment="1">
      <alignment wrapText="1"/>
    </xf>
    <xf numFmtId="1" fontId="4" fillId="0" borderId="29" xfId="0" applyNumberFormat="1" applyFont="1" applyBorder="1"/>
    <xf numFmtId="0" fontId="4" fillId="0" borderId="29" xfId="0" applyFont="1" applyBorder="1"/>
    <xf numFmtId="1" fontId="3" fillId="2" borderId="17" xfId="0" applyNumberFormat="1" applyFont="1" applyFill="1" applyBorder="1" applyAlignment="1">
      <alignment vertical="center"/>
    </xf>
    <xf numFmtId="2" fontId="3" fillId="2" borderId="17" xfId="0" applyNumberFormat="1" applyFont="1" applyFill="1" applyBorder="1" applyAlignment="1">
      <alignment vertical="center"/>
    </xf>
    <xf numFmtId="2" fontId="3" fillId="2" borderId="7" xfId="0" applyNumberFormat="1" applyFont="1" applyFill="1" applyBorder="1" applyAlignment="1">
      <alignment horizontal="right" vertical="center" wrapText="1"/>
    </xf>
    <xf numFmtId="1" fontId="30" fillId="2" borderId="4" xfId="0" applyNumberFormat="1" applyFont="1" applyFill="1" applyBorder="1" applyAlignment="1">
      <alignment horizontal="right" wrapText="1"/>
    </xf>
    <xf numFmtId="165" fontId="30" fillId="2" borderId="4" xfId="0" applyNumberFormat="1" applyFont="1" applyFill="1" applyBorder="1" applyAlignment="1">
      <alignment horizontal="right" wrapText="1"/>
    </xf>
    <xf numFmtId="1" fontId="3" fillId="2" borderId="4" xfId="0" applyNumberFormat="1" applyFont="1" applyFill="1" applyBorder="1" applyAlignment="1">
      <alignment wrapText="1"/>
    </xf>
    <xf numFmtId="2" fontId="3" fillId="2" borderId="4" xfId="0" applyNumberFormat="1" applyFont="1" applyFill="1" applyBorder="1" applyAlignment="1">
      <alignment wrapText="1"/>
    </xf>
    <xf numFmtId="1" fontId="3" fillId="0" borderId="4" xfId="0" applyNumberFormat="1" applyFont="1" applyBorder="1" applyAlignment="1">
      <alignment wrapText="1"/>
    </xf>
    <xf numFmtId="2" fontId="3" fillId="0" borderId="4" xfId="0" applyNumberFormat="1" applyFont="1" applyBorder="1" applyAlignment="1">
      <alignment wrapText="1"/>
    </xf>
    <xf numFmtId="1" fontId="3" fillId="2" borderId="4" xfId="0" applyNumberFormat="1" applyFont="1" applyFill="1" applyBorder="1" applyAlignment="1">
      <alignment horizontal="right" wrapText="1"/>
    </xf>
    <xf numFmtId="0" fontId="4" fillId="2" borderId="4" xfId="0" applyFont="1" applyFill="1" applyBorder="1" applyAlignment="1">
      <alignment horizontal="center" vertical="center" wrapText="1"/>
    </xf>
    <xf numFmtId="165" fontId="4" fillId="2" borderId="4" xfId="0" applyNumberFormat="1" applyFont="1" applyFill="1" applyBorder="1" applyAlignment="1">
      <alignment horizontal="right" wrapText="1"/>
    </xf>
    <xf numFmtId="1" fontId="4" fillId="2" borderId="4" xfId="0" applyNumberFormat="1" applyFont="1" applyFill="1" applyBorder="1" applyAlignment="1">
      <alignment wrapText="1"/>
    </xf>
    <xf numFmtId="2" fontId="4" fillId="2" borderId="4" xfId="0" applyNumberFormat="1" applyFont="1" applyFill="1" applyBorder="1" applyAlignment="1">
      <alignment wrapText="1"/>
    </xf>
    <xf numFmtId="1" fontId="4" fillId="0" borderId="4" xfId="0" applyNumberFormat="1" applyFont="1" applyBorder="1" applyAlignment="1">
      <alignment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0" fontId="4" fillId="2" borderId="17" xfId="1" applyFont="1" applyFill="1" applyBorder="1" applyAlignment="1">
      <alignment horizontal="center"/>
    </xf>
    <xf numFmtId="1" fontId="4" fillId="2" borderId="17" xfId="1" applyNumberFormat="1" applyFont="1" applyFill="1" applyBorder="1" applyAlignment="1">
      <alignment horizontal="center"/>
    </xf>
    <xf numFmtId="0" fontId="0" fillId="0" borderId="7" xfId="0" applyBorder="1" applyAlignment="1">
      <alignment wrapText="1"/>
    </xf>
    <xf numFmtId="1" fontId="7" fillId="2" borderId="29" xfId="1" applyNumberFormat="1" applyFont="1" applyFill="1" applyBorder="1" applyAlignment="1">
      <alignment horizontal="center"/>
    </xf>
    <xf numFmtId="0" fontId="29" fillId="2" borderId="28" xfId="0" applyFont="1" applyFill="1" applyBorder="1" applyAlignment="1">
      <alignment horizontal="right" wrapText="1"/>
    </xf>
    <xf numFmtId="2" fontId="29" fillId="2" borderId="28" xfId="0" applyNumberFormat="1" applyFont="1" applyFill="1" applyBorder="1" applyAlignment="1">
      <alignment horizontal="right" wrapText="1"/>
    </xf>
    <xf numFmtId="2" fontId="3" fillId="0" borderId="37" xfId="0" applyNumberFormat="1" applyFont="1" applyBorder="1" applyAlignment="1">
      <alignment wrapText="1"/>
    </xf>
    <xf numFmtId="0" fontId="4" fillId="0" borderId="7" xfId="0" applyFont="1" applyBorder="1" applyAlignment="1">
      <alignment horizontal="center" wrapText="1"/>
    </xf>
    <xf numFmtId="0" fontId="3" fillId="0" borderId="3" xfId="0" applyFont="1" applyBorder="1" applyAlignment="1">
      <alignment horizontal="right" wrapText="1"/>
    </xf>
    <xf numFmtId="2" fontId="3" fillId="0" borderId="2" xfId="0" applyNumberFormat="1" applyFont="1" applyBorder="1" applyAlignment="1">
      <alignment horizontal="right" wrapText="1"/>
    </xf>
    <xf numFmtId="2" fontId="3" fillId="0" borderId="4" xfId="0" applyNumberFormat="1" applyFont="1" applyBorder="1" applyAlignment="1">
      <alignment horizontal="right" wrapText="1"/>
    </xf>
    <xf numFmtId="0" fontId="3" fillId="0" borderId="4" xfId="0" applyFont="1" applyBorder="1" applyAlignment="1">
      <alignment horizontal="right" wrapText="1"/>
    </xf>
    <xf numFmtId="2" fontId="3" fillId="0" borderId="4" xfId="0" applyNumberFormat="1" applyFont="1" applyBorder="1" applyAlignment="1">
      <alignment horizontal="right"/>
    </xf>
    <xf numFmtId="0" fontId="4" fillId="0" borderId="16" xfId="0" applyFont="1" applyBorder="1" applyAlignment="1">
      <alignment wrapText="1"/>
    </xf>
    <xf numFmtId="0" fontId="3" fillId="0" borderId="5" xfId="0" applyFont="1" applyBorder="1" applyAlignment="1">
      <alignment wrapText="1"/>
    </xf>
    <xf numFmtId="2" fontId="0" fillId="0" borderId="1" xfId="0" applyNumberForma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2" fontId="0" fillId="0" borderId="4" xfId="0" applyNumberFormat="1" applyBorder="1"/>
    <xf numFmtId="0" fontId="29" fillId="2" borderId="17" xfId="0" applyFont="1" applyFill="1" applyBorder="1" applyAlignment="1">
      <alignment wrapText="1"/>
    </xf>
    <xf numFmtId="0" fontId="29" fillId="2" borderId="17" xfId="0" applyFont="1" applyFill="1" applyBorder="1" applyAlignment="1">
      <alignment horizontal="center" vertical="center" wrapText="1"/>
    </xf>
    <xf numFmtId="0" fontId="3" fillId="0" borderId="10" xfId="0" applyFont="1" applyBorder="1"/>
    <xf numFmtId="1" fontId="3" fillId="0" borderId="4" xfId="0" applyNumberFormat="1" applyFont="1" applyBorder="1" applyAlignment="1">
      <alignment horizontal="center"/>
    </xf>
    <xf numFmtId="0" fontId="3" fillId="0" borderId="16" xfId="0" applyFont="1" applyBorder="1"/>
    <xf numFmtId="2" fontId="2" fillId="0" borderId="4" xfId="0" applyNumberFormat="1" applyFont="1" applyBorder="1"/>
    <xf numFmtId="2" fontId="0" fillId="0" borderId="7" xfId="0" applyNumberFormat="1" applyBorder="1" applyAlignment="1">
      <alignment wrapText="1"/>
    </xf>
    <xf numFmtId="1" fontId="3" fillId="0" borderId="4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wrapText="1"/>
    </xf>
    <xf numFmtId="2" fontId="30" fillId="60" borderId="4" xfId="0" applyNumberFormat="1" applyFont="1" applyFill="1" applyBorder="1" applyAlignment="1">
      <alignment horizontal="center" vertical="center" wrapText="1"/>
    </xf>
    <xf numFmtId="0" fontId="29" fillId="60" borderId="7" xfId="0" applyFont="1" applyFill="1" applyBorder="1" applyAlignment="1">
      <alignment horizontal="center" wrapText="1"/>
    </xf>
    <xf numFmtId="0" fontId="29" fillId="60" borderId="5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0" xfId="0" applyFont="1" applyFill="1" applyBorder="1" applyAlignment="1">
      <alignment horizontal="right" wrapText="1"/>
    </xf>
    <xf numFmtId="1" fontId="3" fillId="2" borderId="38" xfId="0" applyNumberFormat="1" applyFont="1" applyFill="1" applyBorder="1" applyAlignment="1">
      <alignment horizontal="right" vertical="center" wrapText="1"/>
    </xf>
    <xf numFmtId="1" fontId="30" fillId="60" borderId="4" xfId="0" applyNumberFormat="1" applyFont="1" applyFill="1" applyBorder="1" applyAlignment="1">
      <alignment horizontal="center" vertical="center" wrapText="1"/>
    </xf>
    <xf numFmtId="1" fontId="30" fillId="0" borderId="4" xfId="0" applyNumberFormat="1" applyFont="1" applyBorder="1" applyAlignment="1">
      <alignment wrapText="1"/>
    </xf>
    <xf numFmtId="1" fontId="29" fillId="0" borderId="4" xfId="0" applyNumberFormat="1" applyFont="1" applyBorder="1" applyAlignment="1">
      <alignment wrapText="1"/>
    </xf>
    <xf numFmtId="2" fontId="4" fillId="0" borderId="4" xfId="0" applyNumberFormat="1" applyFont="1" applyBorder="1" applyAlignment="1">
      <alignment vertical="center"/>
    </xf>
    <xf numFmtId="2" fontId="4" fillId="2" borderId="29" xfId="9" applyNumberFormat="1" applyFont="1" applyFill="1" applyBorder="1" applyAlignment="1">
      <alignment horizontal="right"/>
    </xf>
    <xf numFmtId="2" fontId="4" fillId="0" borderId="0" xfId="0" applyNumberFormat="1" applyFont="1" applyBorder="1"/>
    <xf numFmtId="0" fontId="11" fillId="2" borderId="4" xfId="8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 wrapText="1"/>
    </xf>
    <xf numFmtId="2" fontId="32" fillId="2" borderId="4" xfId="0" applyNumberFormat="1" applyFont="1" applyFill="1" applyBorder="1" applyAlignment="1">
      <alignment horizontal="center" vertical="center" wrapText="1"/>
    </xf>
    <xf numFmtId="2" fontId="32" fillId="0" borderId="4" xfId="0" applyNumberFormat="1" applyFont="1" applyBorder="1" applyAlignment="1">
      <alignment horizontal="center" vertical="center" wrapText="1"/>
    </xf>
    <xf numFmtId="0" fontId="43" fillId="2" borderId="4" xfId="0" applyFont="1" applyFill="1" applyBorder="1" applyAlignment="1">
      <alignment horizontal="center" vertical="center" wrapText="1"/>
    </xf>
    <xf numFmtId="0" fontId="44" fillId="2" borderId="4" xfId="0" applyFont="1" applyFill="1" applyBorder="1" applyAlignment="1">
      <alignment horizontal="center" vertical="center" wrapText="1"/>
    </xf>
    <xf numFmtId="0" fontId="44" fillId="2" borderId="4" xfId="0" applyFont="1" applyFill="1" applyBorder="1" applyAlignment="1">
      <alignment horizontal="right" vertical="center" wrapText="1"/>
    </xf>
    <xf numFmtId="2" fontId="44" fillId="2" borderId="4" xfId="0" applyNumberFormat="1" applyFont="1" applyFill="1" applyBorder="1" applyAlignment="1">
      <alignment horizontal="right" vertical="center" wrapText="1"/>
    </xf>
    <xf numFmtId="2" fontId="44" fillId="2" borderId="33" xfId="0" applyNumberFormat="1" applyFont="1" applyFill="1" applyBorder="1" applyAlignment="1">
      <alignment horizontal="right" vertical="center" wrapText="1"/>
    </xf>
    <xf numFmtId="0" fontId="45" fillId="2" borderId="4" xfId="0" applyFont="1" applyFill="1" applyBorder="1" applyAlignment="1">
      <alignment horizontal="right" vertical="center" wrapText="1"/>
    </xf>
    <xf numFmtId="0" fontId="45" fillId="2" borderId="4" xfId="0" applyFont="1" applyFill="1" applyBorder="1" applyAlignment="1">
      <alignment horizontal="center" vertical="center" wrapText="1"/>
    </xf>
    <xf numFmtId="2" fontId="45" fillId="2" borderId="4" xfId="0" applyNumberFormat="1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2" fontId="13" fillId="2" borderId="4" xfId="1" applyNumberFormat="1" applyFont="1" applyFill="1" applyBorder="1" applyAlignment="1">
      <alignment horizontal="center" vertical="center" wrapText="1"/>
    </xf>
    <xf numFmtId="0" fontId="13" fillId="2" borderId="4" xfId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" fontId="13" fillId="2" borderId="4" xfId="1" applyNumberFormat="1" applyFont="1" applyFill="1" applyBorder="1" applyAlignment="1">
      <alignment horizontal="center" vertical="center" wrapText="1"/>
    </xf>
    <xf numFmtId="0" fontId="70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0" fillId="0" borderId="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/>
    </xf>
    <xf numFmtId="0" fontId="3" fillId="0" borderId="17" xfId="0" applyFont="1" applyBorder="1"/>
    <xf numFmtId="2" fontId="3" fillId="0" borderId="17" xfId="0" applyNumberFormat="1" applyFont="1" applyBorder="1"/>
    <xf numFmtId="0" fontId="4" fillId="2" borderId="4" xfId="0" applyFont="1" applyFill="1" applyBorder="1" applyAlignment="1">
      <alignment wrapText="1"/>
    </xf>
    <xf numFmtId="0" fontId="0" fillId="2" borderId="39" xfId="0" applyFill="1" applyBorder="1"/>
    <xf numFmtId="0" fontId="0" fillId="2" borderId="50" xfId="0" applyFill="1" applyBorder="1"/>
    <xf numFmtId="0" fontId="0" fillId="2" borderId="49" xfId="0" applyFill="1" applyBorder="1"/>
    <xf numFmtId="2" fontId="74" fillId="2" borderId="17" xfId="0" applyNumberFormat="1" applyFont="1" applyFill="1" applyBorder="1" applyAlignment="1">
      <alignment horizontal="right" wrapText="1"/>
    </xf>
    <xf numFmtId="0" fontId="73" fillId="0" borderId="4" xfId="0" applyFont="1" applyBorder="1" applyAlignment="1">
      <alignment wrapText="1"/>
    </xf>
    <xf numFmtId="1" fontId="73" fillId="0" borderId="4" xfId="0" applyNumberFormat="1" applyFont="1" applyBorder="1" applyAlignment="1">
      <alignment wrapText="1"/>
    </xf>
    <xf numFmtId="0" fontId="4" fillId="2" borderId="4" xfId="0" applyFont="1" applyFill="1" applyBorder="1" applyAlignment="1">
      <alignment horizontal="right" wrapText="1"/>
    </xf>
    <xf numFmtId="2" fontId="3" fillId="0" borderId="4" xfId="0" applyNumberFormat="1" applyFont="1" applyBorder="1" applyAlignment="1">
      <alignment horizontal="center" vertical="center" wrapText="1"/>
    </xf>
    <xf numFmtId="2" fontId="4" fillId="0" borderId="43" xfId="0" applyNumberFormat="1" applyFont="1" applyBorder="1" applyAlignment="1">
      <alignment wrapText="1"/>
    </xf>
    <xf numFmtId="0" fontId="4" fillId="0" borderId="43" xfId="0" applyFont="1" applyBorder="1" applyAlignment="1">
      <alignment wrapText="1"/>
    </xf>
    <xf numFmtId="0" fontId="75" fillId="0" borderId="4" xfId="0" applyFont="1" applyBorder="1" applyAlignment="1">
      <alignment horizontal="center" vertical="center" wrapText="1"/>
    </xf>
    <xf numFmtId="2" fontId="75" fillId="0" borderId="4" xfId="0" applyNumberFormat="1" applyFont="1" applyBorder="1" applyAlignment="1">
      <alignment horizontal="center" vertical="center" wrapText="1"/>
    </xf>
    <xf numFmtId="0" fontId="4" fillId="0" borderId="70" xfId="0" applyFont="1" applyBorder="1" applyAlignment="1">
      <alignment wrapText="1"/>
    </xf>
    <xf numFmtId="0" fontId="4" fillId="0" borderId="71" xfId="0" applyFont="1" applyBorder="1" applyAlignment="1">
      <alignment wrapText="1"/>
    </xf>
    <xf numFmtId="0" fontId="30" fillId="0" borderId="71" xfId="0" applyFont="1" applyBorder="1" applyAlignment="1">
      <alignment wrapText="1"/>
    </xf>
    <xf numFmtId="0" fontId="30" fillId="0" borderId="72" xfId="0" applyFont="1" applyBorder="1" applyAlignment="1">
      <alignment wrapText="1"/>
    </xf>
    <xf numFmtId="0" fontId="30" fillId="0" borderId="63" xfId="0" applyFont="1" applyBorder="1" applyAlignment="1">
      <alignment wrapText="1"/>
    </xf>
    <xf numFmtId="0" fontId="4" fillId="0" borderId="73" xfId="0" applyFont="1" applyBorder="1" applyAlignment="1">
      <alignment wrapText="1"/>
    </xf>
    <xf numFmtId="0" fontId="4" fillId="0" borderId="74" xfId="0" applyFont="1" applyBorder="1" applyAlignment="1">
      <alignment wrapText="1"/>
    </xf>
    <xf numFmtId="0" fontId="3" fillId="0" borderId="71" xfId="0" applyFont="1" applyBorder="1" applyAlignment="1">
      <alignment wrapText="1"/>
    </xf>
    <xf numFmtId="0" fontId="3" fillId="0" borderId="74" xfId="0" applyFont="1" applyBorder="1" applyAlignment="1">
      <alignment wrapText="1"/>
    </xf>
    <xf numFmtId="0" fontId="3" fillId="0" borderId="72" xfId="0" applyFont="1" applyBorder="1" applyAlignment="1">
      <alignment wrapText="1"/>
    </xf>
    <xf numFmtId="0" fontId="3" fillId="0" borderId="69" xfId="0" applyFont="1" applyBorder="1" applyAlignment="1">
      <alignment wrapText="1"/>
    </xf>
    <xf numFmtId="0" fontId="3" fillId="0" borderId="75" xfId="0" applyFont="1" applyBorder="1" applyAlignment="1">
      <alignment wrapText="1"/>
    </xf>
    <xf numFmtId="2" fontId="29" fillId="2" borderId="7" xfId="0" applyNumberFormat="1" applyFont="1" applyFill="1" applyBorder="1" applyAlignment="1">
      <alignment wrapText="1"/>
    </xf>
    <xf numFmtId="0" fontId="29" fillId="2" borderId="67" xfId="0" applyFont="1" applyFill="1" applyBorder="1" applyAlignment="1">
      <alignment horizontal="right" wrapText="1"/>
    </xf>
    <xf numFmtId="2" fontId="29" fillId="2" borderId="17" xfId="0" applyNumberFormat="1" applyFont="1" applyFill="1" applyBorder="1" applyAlignment="1">
      <alignment horizontal="right" wrapText="1"/>
    </xf>
    <xf numFmtId="0" fontId="29" fillId="2" borderId="17" xfId="0" applyFont="1" applyFill="1" applyBorder="1" applyAlignment="1">
      <alignment horizontal="right" wrapText="1"/>
    </xf>
    <xf numFmtId="2" fontId="29" fillId="2" borderId="17" xfId="0" applyNumberFormat="1" applyFont="1" applyFill="1" applyBorder="1" applyAlignment="1">
      <alignment wrapText="1"/>
    </xf>
    <xf numFmtId="1" fontId="4" fillId="0" borderId="17" xfId="0" applyNumberFormat="1" applyFont="1" applyBorder="1"/>
    <xf numFmtId="2" fontId="3" fillId="2" borderId="68" xfId="0" applyNumberFormat="1" applyFont="1" applyFill="1" applyBorder="1" applyAlignment="1">
      <alignment horizontal="center" vertical="center" wrapText="1"/>
    </xf>
    <xf numFmtId="2" fontId="3" fillId="2" borderId="76" xfId="0" applyNumberFormat="1" applyFont="1" applyFill="1" applyBorder="1" applyAlignment="1">
      <alignment horizontal="center" vertical="center" wrapText="1"/>
    </xf>
    <xf numFmtId="0" fontId="29" fillId="0" borderId="17" xfId="0" applyFont="1" applyBorder="1" applyAlignment="1">
      <alignment horizontal="right" wrapText="1"/>
    </xf>
    <xf numFmtId="2" fontId="29" fillId="0" borderId="17" xfId="0" applyNumberFormat="1" applyFont="1" applyBorder="1" applyAlignment="1">
      <alignment horizontal="right" wrapText="1"/>
    </xf>
    <xf numFmtId="1" fontId="29" fillId="0" borderId="17" xfId="0" applyNumberFormat="1" applyFont="1" applyBorder="1"/>
    <xf numFmtId="2" fontId="29" fillId="0" borderId="17" xfId="0" applyNumberFormat="1" applyFont="1" applyBorder="1"/>
    <xf numFmtId="0" fontId="4" fillId="0" borderId="30" xfId="0" applyFont="1" applyBorder="1"/>
    <xf numFmtId="2" fontId="4" fillId="0" borderId="38" xfId="0" applyNumberFormat="1" applyFont="1" applyBorder="1" applyAlignment="1">
      <alignment horizontal="right" wrapText="1"/>
    </xf>
    <xf numFmtId="2" fontId="29" fillId="2" borderId="5" xfId="0" applyNumberFormat="1" applyFont="1" applyFill="1" applyBorder="1" applyAlignment="1">
      <alignment horizontal="right" wrapText="1"/>
    </xf>
    <xf numFmtId="2" fontId="4" fillId="2" borderId="17" xfId="0" applyNumberFormat="1" applyFont="1" applyFill="1" applyBorder="1"/>
    <xf numFmtId="2" fontId="7" fillId="2" borderId="17" xfId="0" applyNumberFormat="1" applyFont="1" applyFill="1" applyBorder="1" applyAlignment="1">
      <alignment horizontal="right" vertical="center"/>
    </xf>
    <xf numFmtId="0" fontId="4" fillId="2" borderId="17" xfId="0" applyFont="1" applyFill="1" applyBorder="1"/>
    <xf numFmtId="2" fontId="7" fillId="2" borderId="67" xfId="0" applyNumberFormat="1" applyFont="1" applyFill="1" applyBorder="1" applyAlignment="1">
      <alignment horizontal="right" vertical="center"/>
    </xf>
    <xf numFmtId="0" fontId="35" fillId="2" borderId="77" xfId="0" applyFont="1" applyFill="1" applyBorder="1" applyAlignment="1">
      <alignment horizontal="center" vertical="center"/>
    </xf>
    <xf numFmtId="0" fontId="35" fillId="2" borderId="77" xfId="0" applyFont="1" applyFill="1" applyBorder="1" applyAlignment="1">
      <alignment horizontal="center"/>
    </xf>
    <xf numFmtId="0" fontId="30" fillId="2" borderId="7" xfId="0" applyFont="1" applyFill="1" applyBorder="1" applyAlignment="1">
      <alignment horizontal="center" vertical="center" wrapText="1"/>
    </xf>
    <xf numFmtId="0" fontId="71" fillId="0" borderId="78" xfId="0" applyFont="1" applyBorder="1" applyAlignment="1">
      <alignment wrapText="1"/>
    </xf>
    <xf numFmtId="0" fontId="71" fillId="0" borderId="68" xfId="0" applyFont="1" applyBorder="1" applyAlignment="1">
      <alignment wrapText="1"/>
    </xf>
    <xf numFmtId="2" fontId="71" fillId="0" borderId="68" xfId="0" applyNumberFormat="1" applyFont="1" applyBorder="1" applyAlignment="1">
      <alignment wrapText="1"/>
    </xf>
    <xf numFmtId="2" fontId="71" fillId="0" borderId="76" xfId="0" applyNumberFormat="1" applyFont="1" applyBorder="1" applyAlignment="1">
      <alignment wrapText="1"/>
    </xf>
    <xf numFmtId="0" fontId="41" fillId="0" borderId="4" xfId="0" applyFont="1" applyFill="1" applyBorder="1" applyAlignment="1">
      <alignment horizontal="center" vertical="top"/>
    </xf>
    <xf numFmtId="0" fontId="9" fillId="0" borderId="16" xfId="0" applyFont="1" applyFill="1" applyBorder="1" applyAlignment="1">
      <alignment horizontal="left"/>
    </xf>
    <xf numFmtId="0" fontId="9" fillId="0" borderId="10" xfId="0" applyFont="1" applyFill="1" applyBorder="1" applyAlignment="1">
      <alignment horizontal="left"/>
    </xf>
    <xf numFmtId="0" fontId="31" fillId="0" borderId="16" xfId="0" applyFont="1" applyBorder="1" applyAlignment="1">
      <alignment horizontal="left"/>
    </xf>
    <xf numFmtId="0" fontId="31" fillId="0" borderId="10" xfId="0" applyFont="1" applyBorder="1" applyAlignment="1">
      <alignment horizontal="left"/>
    </xf>
    <xf numFmtId="0" fontId="39" fillId="2" borderId="39" xfId="0" applyFont="1" applyFill="1" applyBorder="1" applyAlignment="1">
      <alignment horizontal="center"/>
    </xf>
    <xf numFmtId="0" fontId="39" fillId="2" borderId="50" xfId="0" applyFont="1" applyFill="1" applyBorder="1" applyAlignment="1">
      <alignment horizontal="center"/>
    </xf>
    <xf numFmtId="0" fontId="39" fillId="2" borderId="49" xfId="0" applyFont="1" applyFill="1" applyBorder="1" applyAlignment="1">
      <alignment horizontal="center"/>
    </xf>
    <xf numFmtId="0" fontId="77" fillId="2" borderId="30" xfId="0" applyFont="1" applyFill="1" applyBorder="1" applyAlignment="1">
      <alignment horizontal="center" vertical="center"/>
    </xf>
    <xf numFmtId="0" fontId="77" fillId="2" borderId="18" xfId="0" applyFont="1" applyFill="1" applyBorder="1" applyAlignment="1">
      <alignment horizontal="center" vertical="center"/>
    </xf>
    <xf numFmtId="0" fontId="77" fillId="2" borderId="67" xfId="0" applyFont="1" applyFill="1" applyBorder="1" applyAlignment="1">
      <alignment horizontal="center" vertical="center"/>
    </xf>
    <xf numFmtId="0" fontId="42" fillId="2" borderId="4" xfId="0" applyFont="1" applyFill="1" applyBorder="1" applyAlignment="1">
      <alignment horizontal="center" vertical="center" wrapText="1"/>
    </xf>
    <xf numFmtId="0" fontId="43" fillId="2" borderId="4" xfId="0" applyFont="1" applyFill="1" applyBorder="1" applyAlignment="1">
      <alignment horizontal="center" vertical="center" wrapText="1"/>
    </xf>
    <xf numFmtId="0" fontId="43" fillId="2" borderId="29" xfId="0" applyFont="1" applyFill="1" applyBorder="1" applyAlignment="1">
      <alignment horizontal="center" vertical="center" wrapText="1"/>
    </xf>
    <xf numFmtId="0" fontId="43" fillId="2" borderId="17" xfId="0" applyFont="1" applyFill="1" applyBorder="1" applyAlignment="1">
      <alignment horizontal="center" vertical="center" wrapText="1"/>
    </xf>
    <xf numFmtId="0" fontId="46" fillId="0" borderId="29" xfId="0" applyFont="1" applyBorder="1" applyAlignment="1">
      <alignment horizontal="center" vertical="center" wrapText="1"/>
    </xf>
    <xf numFmtId="0" fontId="46" fillId="0" borderId="33" xfId="0" applyFont="1" applyBorder="1" applyAlignment="1">
      <alignment horizontal="center" vertical="center" wrapText="1"/>
    </xf>
    <xf numFmtId="0" fontId="46" fillId="0" borderId="17" xfId="0" applyFont="1" applyBorder="1" applyAlignment="1">
      <alignment horizontal="center" vertical="center" wrapText="1"/>
    </xf>
    <xf numFmtId="0" fontId="68" fillId="2" borderId="39" xfId="0" applyFont="1" applyFill="1" applyBorder="1" applyAlignment="1">
      <alignment horizontal="center"/>
    </xf>
    <xf numFmtId="0" fontId="68" fillId="2" borderId="50" xfId="0" applyFont="1" applyFill="1" applyBorder="1" applyAlignment="1">
      <alignment horizontal="center"/>
    </xf>
    <xf numFmtId="0" fontId="68" fillId="2" borderId="49" xfId="0" applyFont="1" applyFill="1" applyBorder="1" applyAlignment="1">
      <alignment horizontal="center"/>
    </xf>
    <xf numFmtId="0" fontId="86" fillId="2" borderId="30" xfId="0" applyFont="1" applyFill="1" applyBorder="1" applyAlignment="1">
      <alignment horizontal="center" vertical="center" wrapText="1"/>
    </xf>
    <xf numFmtId="0" fontId="86" fillId="2" borderId="18" xfId="0" applyFont="1" applyFill="1" applyBorder="1" applyAlignment="1">
      <alignment horizontal="center" vertical="center" wrapText="1"/>
    </xf>
    <xf numFmtId="0" fontId="86" fillId="2" borderId="67" xfId="0" applyFont="1" applyFill="1" applyBorder="1" applyAlignment="1">
      <alignment horizontal="center" vertical="center" wrapText="1"/>
    </xf>
    <xf numFmtId="0" fontId="34" fillId="2" borderId="30" xfId="0" applyFont="1" applyFill="1" applyBorder="1" applyAlignment="1">
      <alignment horizontal="center" vertical="center"/>
    </xf>
    <xf numFmtId="0" fontId="34" fillId="2" borderId="18" xfId="0" applyFont="1" applyFill="1" applyBorder="1" applyAlignment="1">
      <alignment horizontal="center" vertical="center"/>
    </xf>
    <xf numFmtId="0" fontId="34" fillId="2" borderId="67" xfId="0" applyFont="1" applyFill="1" applyBorder="1" applyAlignment="1">
      <alignment horizontal="center" vertical="center"/>
    </xf>
    <xf numFmtId="0" fontId="31" fillId="0" borderId="39" xfId="0" applyFont="1" applyBorder="1" applyAlignment="1">
      <alignment horizontal="center"/>
    </xf>
    <xf numFmtId="0" fontId="31" fillId="0" borderId="50" xfId="0" applyFont="1" applyBorder="1" applyAlignment="1">
      <alignment horizontal="center"/>
    </xf>
    <xf numFmtId="0" fontId="31" fillId="0" borderId="49" xfId="0" applyFont="1" applyBorder="1" applyAlignment="1">
      <alignment horizontal="center"/>
    </xf>
    <xf numFmtId="0" fontId="91" fillId="2" borderId="39" xfId="0" applyFont="1" applyFill="1" applyBorder="1" applyAlignment="1">
      <alignment horizontal="center" vertical="center" wrapText="1"/>
    </xf>
    <xf numFmtId="0" fontId="91" fillId="2" borderId="50" xfId="0" applyFont="1" applyFill="1" applyBorder="1" applyAlignment="1">
      <alignment horizontal="center" vertical="center" wrapText="1"/>
    </xf>
    <xf numFmtId="0" fontId="91" fillId="2" borderId="49" xfId="0" applyFont="1" applyFill="1" applyBorder="1" applyAlignment="1">
      <alignment horizontal="center" vertical="center" wrapText="1"/>
    </xf>
    <xf numFmtId="0" fontId="40" fillId="2" borderId="4" xfId="8" applyFont="1" applyFill="1" applyBorder="1" applyAlignment="1">
      <alignment horizontal="center" vertical="center" wrapText="1"/>
    </xf>
    <xf numFmtId="0" fontId="40" fillId="2" borderId="16" xfId="8" applyFont="1" applyFill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62" fillId="2" borderId="61" xfId="8" applyFont="1" applyFill="1" applyBorder="1" applyAlignment="1">
      <alignment horizontal="center" vertical="center" wrapText="1"/>
    </xf>
    <xf numFmtId="0" fontId="62" fillId="2" borderId="0" xfId="8" applyFont="1" applyFill="1" applyBorder="1" applyAlignment="1">
      <alignment horizontal="center" vertical="center" wrapText="1"/>
    </xf>
    <xf numFmtId="0" fontId="62" fillId="2" borderId="60" xfId="8" applyFont="1" applyFill="1" applyBorder="1" applyAlignment="1">
      <alignment horizontal="center" vertical="center" wrapText="1"/>
    </xf>
    <xf numFmtId="0" fontId="62" fillId="2" borderId="30" xfId="8" applyFont="1" applyFill="1" applyBorder="1" applyAlignment="1">
      <alignment horizontal="center" vertical="center" wrapText="1"/>
    </xf>
    <xf numFmtId="0" fontId="62" fillId="2" borderId="18" xfId="8" applyFont="1" applyFill="1" applyBorder="1" applyAlignment="1">
      <alignment horizontal="center" vertical="center" wrapText="1"/>
    </xf>
    <xf numFmtId="0" fontId="62" fillId="2" borderId="67" xfId="8" applyFont="1" applyFill="1" applyBorder="1" applyAlignment="1">
      <alignment horizontal="center" vertical="center" wrapText="1"/>
    </xf>
    <xf numFmtId="0" fontId="63" fillId="2" borderId="4" xfId="8" applyFont="1" applyFill="1" applyBorder="1" applyAlignment="1">
      <alignment horizontal="center" vertical="center" wrapText="1"/>
    </xf>
    <xf numFmtId="0" fontId="68" fillId="2" borderId="4" xfId="8" applyFont="1" applyFill="1" applyBorder="1" applyAlignment="1">
      <alignment horizontal="center" vertical="center" wrapText="1"/>
    </xf>
    <xf numFmtId="164" fontId="68" fillId="2" borderId="4" xfId="8" applyNumberFormat="1" applyFont="1" applyFill="1" applyBorder="1" applyAlignment="1">
      <alignment horizontal="center" vertical="center" wrapText="1"/>
    </xf>
    <xf numFmtId="2" fontId="68" fillId="2" borderId="4" xfId="8" applyNumberFormat="1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wrapText="1"/>
    </xf>
    <xf numFmtId="0" fontId="30" fillId="2" borderId="3" xfId="0" applyFont="1" applyFill="1" applyBorder="1" applyAlignment="1">
      <alignment wrapText="1"/>
    </xf>
    <xf numFmtId="0" fontId="64" fillId="2" borderId="39" xfId="0" applyFont="1" applyFill="1" applyBorder="1" applyAlignment="1">
      <alignment horizontal="center"/>
    </xf>
    <xf numFmtId="0" fontId="64" fillId="2" borderId="50" xfId="0" applyFont="1" applyFill="1" applyBorder="1" applyAlignment="1">
      <alignment horizontal="center"/>
    </xf>
    <xf numFmtId="0" fontId="64" fillId="2" borderId="49" xfId="0" applyFont="1" applyFill="1" applyBorder="1" applyAlignment="1">
      <alignment horizontal="center"/>
    </xf>
    <xf numFmtId="0" fontId="33" fillId="2" borderId="61" xfId="0" applyFont="1" applyFill="1" applyBorder="1" applyAlignment="1">
      <alignment horizontal="center" wrapText="1"/>
    </xf>
    <xf numFmtId="0" fontId="33" fillId="2" borderId="0" xfId="0" applyFont="1" applyFill="1" applyBorder="1" applyAlignment="1">
      <alignment horizontal="center" wrapText="1"/>
    </xf>
    <xf numFmtId="0" fontId="33" fillId="2" borderId="60" xfId="0" applyFont="1" applyFill="1" applyBorder="1" applyAlignment="1">
      <alignment horizontal="center" wrapText="1"/>
    </xf>
    <xf numFmtId="0" fontId="33" fillId="2" borderId="30" xfId="0" applyFont="1" applyFill="1" applyBorder="1" applyAlignment="1">
      <alignment horizontal="center" wrapText="1"/>
    </xf>
    <xf numFmtId="0" fontId="33" fillId="2" borderId="18" xfId="0" applyFont="1" applyFill="1" applyBorder="1" applyAlignment="1">
      <alignment horizontal="center" wrapText="1"/>
    </xf>
    <xf numFmtId="0" fontId="33" fillId="2" borderId="67" xfId="0" applyFont="1" applyFill="1" applyBorder="1" applyAlignment="1">
      <alignment horizontal="center" wrapText="1"/>
    </xf>
    <xf numFmtId="0" fontId="5" fillId="2" borderId="30" xfId="9" applyFont="1" applyFill="1" applyBorder="1" applyAlignment="1">
      <alignment horizontal="center" vertical="center"/>
    </xf>
    <xf numFmtId="0" fontId="5" fillId="2" borderId="18" xfId="9" applyFont="1" applyFill="1" applyBorder="1" applyAlignment="1">
      <alignment horizontal="center" vertical="center"/>
    </xf>
    <xf numFmtId="0" fontId="5" fillId="2" borderId="67" xfId="9" applyFont="1" applyFill="1" applyBorder="1" applyAlignment="1">
      <alignment horizontal="center" vertical="center"/>
    </xf>
    <xf numFmtId="0" fontId="5" fillId="2" borderId="61" xfId="9" applyFont="1" applyFill="1" applyBorder="1" applyAlignment="1">
      <alignment horizontal="center" vertical="center" wrapText="1"/>
    </xf>
    <xf numFmtId="0" fontId="5" fillId="2" borderId="0" xfId="9" applyFont="1" applyFill="1" applyBorder="1" applyAlignment="1">
      <alignment horizontal="center" vertical="center" wrapText="1"/>
    </xf>
    <xf numFmtId="0" fontId="5" fillId="2" borderId="60" xfId="9" applyFont="1" applyFill="1" applyBorder="1" applyAlignment="1">
      <alignment horizontal="center" vertical="center" wrapText="1"/>
    </xf>
    <xf numFmtId="0" fontId="84" fillId="0" borderId="61" xfId="0" applyFont="1" applyBorder="1" applyAlignment="1">
      <alignment horizontal="center" vertical="center"/>
    </xf>
    <xf numFmtId="0" fontId="84" fillId="0" borderId="0" xfId="0" applyFont="1" applyBorder="1" applyAlignment="1">
      <alignment horizontal="center" vertical="center"/>
    </xf>
    <xf numFmtId="0" fontId="84" fillId="0" borderId="60" xfId="0" applyFont="1" applyBorder="1" applyAlignment="1">
      <alignment horizontal="center" vertical="center"/>
    </xf>
    <xf numFmtId="0" fontId="89" fillId="2" borderId="39" xfId="0" applyFont="1" applyFill="1" applyBorder="1" applyAlignment="1">
      <alignment horizontal="center" vertical="center"/>
    </xf>
    <xf numFmtId="0" fontId="89" fillId="2" borderId="50" xfId="0" applyFont="1" applyFill="1" applyBorder="1" applyAlignment="1">
      <alignment horizontal="center" vertical="center"/>
    </xf>
    <xf numFmtId="0" fontId="89" fillId="2" borderId="49" xfId="0" applyFont="1" applyFill="1" applyBorder="1" applyAlignment="1">
      <alignment horizontal="center" vertical="center"/>
    </xf>
    <xf numFmtId="0" fontId="5" fillId="2" borderId="61" xfId="9" applyFont="1" applyFill="1" applyBorder="1" applyAlignment="1">
      <alignment horizontal="center" vertical="center"/>
    </xf>
    <xf numFmtId="0" fontId="5" fillId="2" borderId="0" xfId="9" applyFont="1" applyFill="1" applyBorder="1" applyAlignment="1">
      <alignment horizontal="center" vertical="center"/>
    </xf>
    <xf numFmtId="0" fontId="5" fillId="2" borderId="60" xfId="9" applyFont="1" applyFill="1" applyBorder="1" applyAlignment="1">
      <alignment horizontal="center" vertical="center"/>
    </xf>
    <xf numFmtId="0" fontId="31" fillId="2" borderId="39" xfId="0" applyFont="1" applyFill="1" applyBorder="1" applyAlignment="1">
      <alignment horizontal="center"/>
    </xf>
    <xf numFmtId="0" fontId="31" fillId="2" borderId="50" xfId="0" applyFont="1" applyFill="1" applyBorder="1" applyAlignment="1">
      <alignment horizontal="center"/>
    </xf>
    <xf numFmtId="0" fontId="31" fillId="2" borderId="49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5" fillId="2" borderId="6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60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3" fillId="2" borderId="40" xfId="0" applyFont="1" applyFill="1" applyBorder="1" applyAlignment="1">
      <alignment horizontal="center" wrapText="1"/>
    </xf>
    <xf numFmtId="0" fontId="3" fillId="2" borderId="38" xfId="0" applyFont="1" applyFill="1" applyBorder="1" applyAlignment="1">
      <alignment horizontal="center" wrapText="1"/>
    </xf>
    <xf numFmtId="0" fontId="5" fillId="2" borderId="30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5" fillId="2" borderId="67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5" fillId="2" borderId="39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83" fillId="2" borderId="61" xfId="1" applyFont="1" applyFill="1" applyBorder="1" applyAlignment="1">
      <alignment horizontal="center" wrapText="1"/>
    </xf>
    <xf numFmtId="0" fontId="83" fillId="2" borderId="0" xfId="1" applyFont="1" applyFill="1" applyBorder="1" applyAlignment="1">
      <alignment horizontal="center" wrapText="1"/>
    </xf>
    <xf numFmtId="0" fontId="83" fillId="2" borderId="60" xfId="1" applyFont="1" applyFill="1" applyBorder="1" applyAlignment="1">
      <alignment horizontal="center" wrapText="1"/>
    </xf>
    <xf numFmtId="0" fontId="83" fillId="2" borderId="30" xfId="1" applyFont="1" applyFill="1" applyBorder="1" applyAlignment="1">
      <alignment horizontal="center" vertical="center" wrapText="1"/>
    </xf>
    <xf numFmtId="0" fontId="83" fillId="2" borderId="18" xfId="1" applyFont="1" applyFill="1" applyBorder="1" applyAlignment="1">
      <alignment horizontal="center" vertical="center" wrapText="1"/>
    </xf>
    <xf numFmtId="0" fontId="83" fillId="2" borderId="67" xfId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2" fontId="3" fillId="2" borderId="2" xfId="0" applyNumberFormat="1" applyFont="1" applyFill="1" applyBorder="1" applyAlignment="1">
      <alignment horizontal="center" wrapText="1"/>
    </xf>
    <xf numFmtId="2" fontId="3" fillId="2" borderId="32" xfId="0" applyNumberFormat="1" applyFont="1" applyFill="1" applyBorder="1" applyAlignment="1">
      <alignment horizontal="center" wrapText="1"/>
    </xf>
    <xf numFmtId="0" fontId="3" fillId="2" borderId="32" xfId="0" applyFont="1" applyFill="1" applyBorder="1" applyAlignment="1">
      <alignment horizontal="center" wrapText="1"/>
    </xf>
    <xf numFmtId="0" fontId="3" fillId="2" borderId="37" xfId="0" applyFont="1" applyFill="1" applyBorder="1" applyAlignment="1">
      <alignment horizontal="center" wrapText="1"/>
    </xf>
    <xf numFmtId="0" fontId="3" fillId="2" borderId="44" xfId="0" applyFont="1" applyFill="1" applyBorder="1" applyAlignment="1">
      <alignment horizontal="center" wrapText="1"/>
    </xf>
    <xf numFmtId="0" fontId="13" fillId="2" borderId="16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79" fillId="2" borderId="61" xfId="0" applyFont="1" applyFill="1" applyBorder="1" applyAlignment="1">
      <alignment horizontal="center" vertical="center"/>
    </xf>
    <xf numFmtId="0" fontId="79" fillId="2" borderId="0" xfId="0" applyFont="1" applyFill="1" applyBorder="1" applyAlignment="1">
      <alignment horizontal="center" vertical="center"/>
    </xf>
    <xf numFmtId="0" fontId="79" fillId="2" borderId="60" xfId="0" applyFont="1" applyFill="1" applyBorder="1" applyAlignment="1">
      <alignment horizontal="center" vertical="center"/>
    </xf>
    <xf numFmtId="0" fontId="79" fillId="2" borderId="30" xfId="0" applyFont="1" applyFill="1" applyBorder="1" applyAlignment="1">
      <alignment horizontal="center" vertical="center"/>
    </xf>
    <xf numFmtId="0" fontId="79" fillId="2" borderId="18" xfId="0" applyFont="1" applyFill="1" applyBorder="1" applyAlignment="1">
      <alignment horizontal="center" vertical="center"/>
    </xf>
    <xf numFmtId="0" fontId="79" fillId="2" borderId="6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/>
    </xf>
    <xf numFmtId="0" fontId="5" fillId="2" borderId="50" xfId="0" applyFont="1" applyFill="1" applyBorder="1" applyAlignment="1">
      <alignment horizontal="center"/>
    </xf>
    <xf numFmtId="0" fontId="5" fillId="2" borderId="49" xfId="0" applyFont="1" applyFill="1" applyBorder="1" applyAlignment="1">
      <alignment horizontal="center"/>
    </xf>
    <xf numFmtId="0" fontId="13" fillId="2" borderId="16" xfId="5" applyFont="1" applyFill="1" applyBorder="1" applyAlignment="1">
      <alignment horizontal="center" vertical="center"/>
    </xf>
    <xf numFmtId="0" fontId="13" fillId="2" borderId="10" xfId="5" applyFont="1" applyFill="1" applyBorder="1" applyAlignment="1">
      <alignment horizontal="center" vertical="center"/>
    </xf>
    <xf numFmtId="0" fontId="13" fillId="2" borderId="47" xfId="0" applyFont="1" applyFill="1" applyBorder="1" applyAlignment="1">
      <alignment horizontal="center" vertical="center"/>
    </xf>
    <xf numFmtId="0" fontId="64" fillId="0" borderId="39" xfId="0" applyFont="1" applyBorder="1" applyAlignment="1">
      <alignment horizontal="center" vertical="center"/>
    </xf>
    <xf numFmtId="0" fontId="64" fillId="0" borderId="50" xfId="0" applyFont="1" applyBorder="1" applyAlignment="1">
      <alignment horizontal="center" vertical="center"/>
    </xf>
    <xf numFmtId="0" fontId="64" fillId="0" borderId="49" xfId="0" applyFont="1" applyBorder="1" applyAlignment="1">
      <alignment horizontal="center" vertical="center"/>
    </xf>
    <xf numFmtId="0" fontId="39" fillId="2" borderId="61" xfId="1" applyFont="1" applyFill="1" applyBorder="1" applyAlignment="1">
      <alignment horizontal="center" vertical="center" wrapText="1"/>
    </xf>
    <xf numFmtId="0" fontId="39" fillId="2" borderId="0" xfId="1" applyFont="1" applyFill="1" applyBorder="1" applyAlignment="1">
      <alignment horizontal="center" vertical="center" wrapText="1"/>
    </xf>
    <xf numFmtId="0" fontId="39" fillId="2" borderId="60" xfId="1" applyFont="1" applyFill="1" applyBorder="1" applyAlignment="1">
      <alignment horizontal="center" vertical="center" wrapText="1"/>
    </xf>
    <xf numFmtId="0" fontId="39" fillId="2" borderId="30" xfId="1" applyFont="1" applyFill="1" applyBorder="1" applyAlignment="1">
      <alignment horizontal="center" vertical="center" wrapText="1"/>
    </xf>
    <xf numFmtId="0" fontId="39" fillId="2" borderId="18" xfId="1" applyFont="1" applyFill="1" applyBorder="1" applyAlignment="1">
      <alignment horizontal="center" vertical="center" wrapText="1"/>
    </xf>
    <xf numFmtId="0" fontId="39" fillId="2" borderId="67" xfId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13" fillId="2" borderId="4" xfId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2" fillId="2" borderId="61" xfId="1" applyFont="1" applyFill="1" applyBorder="1" applyAlignment="1">
      <alignment horizontal="center" vertical="center" wrapText="1"/>
    </xf>
    <xf numFmtId="0" fontId="62" fillId="2" borderId="0" xfId="1" applyFont="1" applyFill="1" applyBorder="1" applyAlignment="1">
      <alignment horizontal="center" vertical="center" wrapText="1"/>
    </xf>
    <xf numFmtId="0" fontId="62" fillId="2" borderId="60" xfId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2" fontId="13" fillId="2" borderId="4" xfId="1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/>
    </xf>
    <xf numFmtId="0" fontId="33" fillId="2" borderId="61" xfId="0" applyFont="1" applyFill="1" applyBorder="1" applyAlignment="1">
      <alignment horizontal="center" vertical="center" wrapText="1"/>
    </xf>
    <xf numFmtId="0" fontId="33" fillId="2" borderId="0" xfId="0" applyFont="1" applyFill="1" applyBorder="1" applyAlignment="1">
      <alignment vertical="center"/>
    </xf>
    <xf numFmtId="2" fontId="33" fillId="2" borderId="0" xfId="0" applyNumberFormat="1" applyFont="1" applyFill="1" applyBorder="1" applyAlignment="1">
      <alignment vertical="center"/>
    </xf>
    <xf numFmtId="2" fontId="33" fillId="2" borderId="60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64" fillId="2" borderId="39" xfId="0" applyFont="1" applyFill="1" applyBorder="1" applyAlignment="1">
      <alignment horizontal="center" vertical="center"/>
    </xf>
    <xf numFmtId="0" fontId="64" fillId="2" borderId="50" xfId="0" applyFont="1" applyFill="1" applyBorder="1" applyAlignment="1">
      <alignment horizontal="center" vertical="center"/>
    </xf>
    <xf numFmtId="2" fontId="64" fillId="2" borderId="50" xfId="0" applyNumberFormat="1" applyFont="1" applyFill="1" applyBorder="1" applyAlignment="1">
      <alignment horizontal="center" vertical="center"/>
    </xf>
    <xf numFmtId="2" fontId="64" fillId="2" borderId="49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11" fillId="2" borderId="16" xfId="1" applyFont="1" applyFill="1" applyBorder="1" applyAlignment="1">
      <alignment horizontal="center" vertical="center" wrapText="1"/>
    </xf>
    <xf numFmtId="0" fontId="11" fillId="2" borderId="31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3" fillId="2" borderId="39" xfId="1" applyFont="1" applyFill="1" applyBorder="1" applyAlignment="1">
      <alignment horizontal="center" vertical="center" wrapText="1"/>
    </xf>
    <xf numFmtId="0" fontId="13" fillId="2" borderId="30" xfId="1" applyFont="1" applyFill="1" applyBorder="1" applyAlignment="1">
      <alignment horizontal="center" vertical="center" wrapText="1"/>
    </xf>
    <xf numFmtId="0" fontId="92" fillId="0" borderId="39" xfId="0" applyFont="1" applyBorder="1" applyAlignment="1">
      <alignment horizontal="center" vertical="center"/>
    </xf>
    <xf numFmtId="0" fontId="92" fillId="0" borderId="50" xfId="0" applyFont="1" applyBorder="1" applyAlignment="1">
      <alignment horizontal="center" vertical="center"/>
    </xf>
    <xf numFmtId="0" fontId="92" fillId="0" borderId="49" xfId="0" applyFont="1" applyBorder="1" applyAlignment="1">
      <alignment horizontal="center" vertical="center"/>
    </xf>
    <xf numFmtId="0" fontId="65" fillId="2" borderId="30" xfId="0" applyFont="1" applyFill="1" applyBorder="1" applyAlignment="1" applyProtection="1">
      <alignment horizontal="center" vertical="center"/>
      <protection locked="0"/>
    </xf>
    <xf numFmtId="0" fontId="65" fillId="2" borderId="18" xfId="0" applyFont="1" applyFill="1" applyBorder="1" applyAlignment="1" applyProtection="1">
      <alignment horizontal="center" vertical="center"/>
      <protection locked="0"/>
    </xf>
    <xf numFmtId="0" fontId="65" fillId="2" borderId="67" xfId="0" applyFont="1" applyFill="1" applyBorder="1" applyAlignment="1" applyProtection="1">
      <alignment horizontal="center" vertical="center"/>
      <protection locked="0"/>
    </xf>
    <xf numFmtId="0" fontId="78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78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 applyProtection="1">
      <alignment horizontal="center" vertical="center"/>
      <protection locked="0"/>
    </xf>
    <xf numFmtId="0" fontId="13" fillId="2" borderId="33" xfId="0" applyFont="1" applyFill="1" applyBorder="1" applyAlignment="1" applyProtection="1">
      <alignment horizontal="center" vertical="center"/>
      <protection locked="0"/>
    </xf>
    <xf numFmtId="0" fontId="13" fillId="2" borderId="17" xfId="0" applyFont="1" applyFill="1" applyBorder="1" applyAlignment="1" applyProtection="1">
      <alignment horizontal="center" vertical="center"/>
      <protection locked="0"/>
    </xf>
    <xf numFmtId="0" fontId="5" fillId="2" borderId="6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0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67" xfId="0" applyFont="1" applyFill="1" applyBorder="1" applyAlignment="1">
      <alignment horizontal="center" vertical="center" wrapText="1"/>
    </xf>
    <xf numFmtId="0" fontId="31" fillId="2" borderId="39" xfId="0" applyFont="1" applyFill="1" applyBorder="1" applyAlignment="1">
      <alignment horizontal="center" vertical="center"/>
    </xf>
    <xf numFmtId="0" fontId="31" fillId="2" borderId="50" xfId="0" applyFont="1" applyFill="1" applyBorder="1" applyAlignment="1">
      <alignment horizontal="center" vertical="center"/>
    </xf>
    <xf numFmtId="0" fontId="31" fillId="2" borderId="49" xfId="0" applyFont="1" applyFill="1" applyBorder="1" applyAlignment="1">
      <alignment horizontal="center" vertical="center"/>
    </xf>
    <xf numFmtId="0" fontId="76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80" fillId="58" borderId="39" xfId="0" applyFont="1" applyFill="1" applyBorder="1" applyAlignment="1">
      <alignment horizontal="center" vertical="center"/>
    </xf>
    <xf numFmtId="0" fontId="80" fillId="58" borderId="50" xfId="0" applyFont="1" applyFill="1" applyBorder="1" applyAlignment="1">
      <alignment horizontal="center" vertical="center"/>
    </xf>
    <xf numFmtId="0" fontId="80" fillId="58" borderId="49" xfId="0" applyFont="1" applyFill="1" applyBorder="1" applyAlignment="1">
      <alignment horizontal="center" vertical="center"/>
    </xf>
    <xf numFmtId="0" fontId="30" fillId="0" borderId="5" xfId="0" applyFont="1" applyBorder="1" applyAlignment="1">
      <alignment horizontal="center" wrapText="1"/>
    </xf>
    <xf numFmtId="0" fontId="30" fillId="0" borderId="48" xfId="0" applyFont="1" applyBorder="1" applyAlignment="1">
      <alignment horizontal="center" wrapText="1"/>
    </xf>
    <xf numFmtId="0" fontId="30" fillId="0" borderId="2" xfId="0" applyFont="1" applyBorder="1" applyAlignment="1">
      <alignment horizontal="center" wrapText="1"/>
    </xf>
    <xf numFmtId="0" fontId="30" fillId="0" borderId="44" xfId="0" applyFont="1" applyBorder="1" applyAlignment="1">
      <alignment horizontal="center" wrapText="1"/>
    </xf>
    <xf numFmtId="0" fontId="68" fillId="58" borderId="30" xfId="0" applyFont="1" applyFill="1" applyBorder="1" applyAlignment="1">
      <alignment horizontal="center" vertical="center" wrapText="1"/>
    </xf>
    <xf numFmtId="0" fontId="68" fillId="58" borderId="18" xfId="0" applyFont="1" applyFill="1" applyBorder="1" applyAlignment="1">
      <alignment horizontal="center" vertical="center" wrapText="1"/>
    </xf>
    <xf numFmtId="0" fontId="68" fillId="58" borderId="67" xfId="0" applyFont="1" applyFill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44" xfId="0" applyFont="1" applyBorder="1" applyAlignment="1">
      <alignment horizontal="center" vertical="center" wrapText="1"/>
    </xf>
    <xf numFmtId="0" fontId="30" fillId="0" borderId="37" xfId="0" applyFont="1" applyBorder="1" applyAlignment="1">
      <alignment horizontal="center" wrapText="1"/>
    </xf>
    <xf numFmtId="0" fontId="30" fillId="0" borderId="40" xfId="0" applyFont="1" applyBorder="1" applyAlignment="1">
      <alignment horizontal="center" wrapText="1"/>
    </xf>
    <xf numFmtId="0" fontId="13" fillId="58" borderId="17" xfId="0" applyFont="1" applyFill="1" applyBorder="1" applyAlignment="1">
      <alignment horizontal="center" vertical="center" wrapText="1"/>
    </xf>
    <xf numFmtId="0" fontId="13" fillId="58" borderId="4" xfId="0" applyFont="1" applyFill="1" applyBorder="1" applyAlignment="1">
      <alignment horizontal="center" vertical="center" wrapText="1"/>
    </xf>
    <xf numFmtId="0" fontId="33" fillId="2" borderId="17" xfId="0" applyFont="1" applyFill="1" applyBorder="1" applyAlignment="1">
      <alignment horizontal="center" vertical="center" wrapText="1"/>
    </xf>
    <xf numFmtId="0" fontId="33" fillId="2" borderId="17" xfId="0" applyFont="1" applyFill="1" applyBorder="1" applyAlignment="1">
      <alignment vertical="center"/>
    </xf>
    <xf numFmtId="0" fontId="31" fillId="0" borderId="30" xfId="0" applyFont="1" applyBorder="1" applyAlignment="1">
      <alignment horizontal="center" wrapText="1"/>
    </xf>
    <xf numFmtId="0" fontId="31" fillId="0" borderId="18" xfId="0" applyFont="1" applyBorder="1" applyAlignment="1">
      <alignment horizontal="center" wrapText="1"/>
    </xf>
    <xf numFmtId="0" fontId="31" fillId="0" borderId="67" xfId="0" applyFont="1" applyBorder="1" applyAlignment="1">
      <alignment horizontal="center" wrapText="1"/>
    </xf>
    <xf numFmtId="0" fontId="64" fillId="2" borderId="49" xfId="0" applyFont="1" applyFill="1" applyBorder="1" applyAlignment="1">
      <alignment horizontal="center" vertical="center"/>
    </xf>
    <xf numFmtId="0" fontId="67" fillId="0" borderId="4" xfId="0" applyFont="1" applyBorder="1" applyAlignment="1">
      <alignment horizontal="center" vertical="center" wrapText="1"/>
    </xf>
    <xf numFmtId="0" fontId="33" fillId="2" borderId="0" xfId="0" applyFont="1" applyFill="1" applyBorder="1" applyAlignment="1">
      <alignment horizontal="center" vertical="center" wrapText="1"/>
    </xf>
    <xf numFmtId="0" fontId="33" fillId="2" borderId="60" xfId="0" applyFont="1" applyFill="1" applyBorder="1" applyAlignment="1">
      <alignment horizontal="center" vertical="center" wrapText="1"/>
    </xf>
    <xf numFmtId="0" fontId="31" fillId="2" borderId="61" xfId="0" applyFont="1" applyFill="1" applyBorder="1" applyAlignment="1">
      <alignment horizontal="center" wrapText="1"/>
    </xf>
    <xf numFmtId="0" fontId="31" fillId="2" borderId="0" xfId="0" applyFont="1" applyFill="1" applyBorder="1" applyAlignment="1">
      <alignment horizontal="center" wrapText="1"/>
    </xf>
    <xf numFmtId="0" fontId="31" fillId="2" borderId="60" xfId="0" applyFont="1" applyFill="1" applyBorder="1" applyAlignment="1">
      <alignment horizont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81" fillId="58" borderId="39" xfId="0" applyFont="1" applyFill="1" applyBorder="1" applyAlignment="1">
      <alignment horizontal="center"/>
    </xf>
    <xf numFmtId="0" fontId="81" fillId="58" borderId="50" xfId="0" applyFont="1" applyFill="1" applyBorder="1" applyAlignment="1">
      <alignment horizontal="center"/>
    </xf>
    <xf numFmtId="0" fontId="81" fillId="58" borderId="49" xfId="0" applyFont="1" applyFill="1" applyBorder="1" applyAlignment="1">
      <alignment horizontal="center"/>
    </xf>
    <xf numFmtId="0" fontId="72" fillId="58" borderId="4" xfId="0" applyFont="1" applyFill="1" applyBorder="1" applyAlignment="1">
      <alignment horizontal="center" vertical="center" wrapText="1"/>
    </xf>
    <xf numFmtId="0" fontId="72" fillId="58" borderId="16" xfId="0" applyFont="1" applyFill="1" applyBorder="1" applyAlignment="1">
      <alignment horizontal="center" vertical="center" wrapText="1"/>
    </xf>
    <xf numFmtId="0" fontId="72" fillId="58" borderId="31" xfId="0" applyFont="1" applyFill="1" applyBorder="1" applyAlignment="1">
      <alignment horizontal="center" vertical="center" wrapText="1"/>
    </xf>
    <xf numFmtId="0" fontId="72" fillId="58" borderId="10" xfId="0" applyFont="1" applyFill="1" applyBorder="1" applyAlignment="1">
      <alignment horizontal="center" vertical="center" wrapText="1"/>
    </xf>
    <xf numFmtId="0" fontId="72" fillId="60" borderId="16" xfId="0" applyFont="1" applyFill="1" applyBorder="1" applyAlignment="1">
      <alignment horizontal="center" vertical="center" wrapText="1"/>
    </xf>
    <xf numFmtId="0" fontId="72" fillId="60" borderId="31" xfId="0" applyFont="1" applyFill="1" applyBorder="1" applyAlignment="1">
      <alignment horizontal="center" vertical="center" wrapText="1"/>
    </xf>
    <xf numFmtId="0" fontId="72" fillId="60" borderId="10" xfId="0" applyFont="1" applyFill="1" applyBorder="1" applyAlignment="1">
      <alignment horizontal="center" vertical="center" wrapText="1"/>
    </xf>
    <xf numFmtId="0" fontId="13" fillId="58" borderId="16" xfId="0" applyFont="1" applyFill="1" applyBorder="1" applyAlignment="1">
      <alignment horizontal="center"/>
    </xf>
    <xf numFmtId="0" fontId="13" fillId="58" borderId="31" xfId="0" applyFont="1" applyFill="1" applyBorder="1" applyAlignment="1">
      <alignment horizontal="center"/>
    </xf>
    <xf numFmtId="0" fontId="30" fillId="58" borderId="16" xfId="0" applyFont="1" applyFill="1" applyBorder="1" applyAlignment="1">
      <alignment horizontal="center"/>
    </xf>
    <xf numFmtId="0" fontId="30" fillId="58" borderId="31" xfId="0" applyFont="1" applyFill="1" applyBorder="1" applyAlignment="1">
      <alignment horizontal="center"/>
    </xf>
    <xf numFmtId="0" fontId="79" fillId="58" borderId="61" xfId="0" applyFont="1" applyFill="1" applyBorder="1" applyAlignment="1" applyProtection="1">
      <alignment horizontal="center"/>
    </xf>
    <xf numFmtId="0" fontId="79" fillId="58" borderId="0" xfId="0" applyFont="1" applyFill="1" applyBorder="1" applyAlignment="1" applyProtection="1">
      <alignment horizontal="center"/>
    </xf>
    <xf numFmtId="0" fontId="79" fillId="58" borderId="60" xfId="0" applyFont="1" applyFill="1" applyBorder="1" applyAlignment="1" applyProtection="1">
      <alignment horizontal="center"/>
    </xf>
    <xf numFmtId="0" fontId="79" fillId="58" borderId="30" xfId="0" applyFont="1" applyFill="1" applyBorder="1" applyAlignment="1" applyProtection="1">
      <alignment horizontal="center"/>
    </xf>
    <xf numFmtId="0" fontId="79" fillId="58" borderId="18" xfId="0" applyFont="1" applyFill="1" applyBorder="1" applyAlignment="1" applyProtection="1">
      <alignment horizontal="center"/>
    </xf>
    <xf numFmtId="0" fontId="79" fillId="58" borderId="67" xfId="0" applyFont="1" applyFill="1" applyBorder="1" applyAlignment="1" applyProtection="1">
      <alignment horizontal="center"/>
    </xf>
    <xf numFmtId="0" fontId="13" fillId="58" borderId="45" xfId="1" applyFont="1" applyFill="1" applyBorder="1" applyAlignment="1">
      <alignment horizontal="center" wrapText="1"/>
    </xf>
    <xf numFmtId="0" fontId="13" fillId="58" borderId="32" xfId="1" applyFont="1" applyFill="1" applyBorder="1" applyAlignment="1">
      <alignment horizontal="center" wrapText="1"/>
    </xf>
    <xf numFmtId="0" fontId="13" fillId="59" borderId="29" xfId="0" applyFont="1" applyFill="1" applyBorder="1" applyAlignment="1" applyProtection="1">
      <alignment horizontal="center" vertical="center" wrapText="1"/>
    </xf>
    <xf numFmtId="0" fontId="13" fillId="59" borderId="33" xfId="0" applyFont="1" applyFill="1" applyBorder="1" applyAlignment="1" applyProtection="1">
      <alignment horizontal="center" vertical="center" wrapText="1"/>
    </xf>
    <xf numFmtId="0" fontId="13" fillId="59" borderId="17" xfId="0" applyFont="1" applyFill="1" applyBorder="1" applyAlignment="1" applyProtection="1">
      <alignment horizontal="center" vertical="center" wrapText="1"/>
    </xf>
    <xf numFmtId="0" fontId="13" fillId="59" borderId="4" xfId="0" applyFont="1" applyFill="1" applyBorder="1" applyAlignment="1" applyProtection="1">
      <alignment horizontal="center" vertical="center" wrapText="1"/>
    </xf>
    <xf numFmtId="0" fontId="13" fillId="58" borderId="16" xfId="1" applyFont="1" applyFill="1" applyBorder="1" applyAlignment="1">
      <alignment horizontal="center" vertical="center" wrapText="1"/>
    </xf>
    <xf numFmtId="0" fontId="13" fillId="58" borderId="31" xfId="1" applyFont="1" applyFill="1" applyBorder="1" applyAlignment="1">
      <alignment horizontal="center" vertical="center" wrapText="1"/>
    </xf>
    <xf numFmtId="2" fontId="13" fillId="2" borderId="16" xfId="0" applyNumberFormat="1" applyFont="1" applyFill="1" applyBorder="1" applyAlignment="1" applyProtection="1">
      <alignment horizontal="center" vertical="center" wrapText="1"/>
      <protection locked="0"/>
    </xf>
    <xf numFmtId="2" fontId="13" fillId="2" borderId="10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6" xfId="0" applyNumberFormat="1" applyFont="1" applyFill="1" applyBorder="1" applyAlignment="1">
      <alignment horizontal="center" vertical="center"/>
    </xf>
    <xf numFmtId="2" fontId="3" fillId="2" borderId="31" xfId="0" applyNumberFormat="1" applyFont="1" applyFill="1" applyBorder="1" applyAlignment="1">
      <alignment horizontal="center" vertical="center"/>
    </xf>
    <xf numFmtId="2" fontId="3" fillId="2" borderId="10" xfId="0" applyNumberFormat="1" applyFont="1" applyFill="1" applyBorder="1" applyAlignment="1">
      <alignment horizontal="center" vertical="center"/>
    </xf>
    <xf numFmtId="2" fontId="13" fillId="2" borderId="39" xfId="0" applyNumberFormat="1" applyFont="1" applyFill="1" applyBorder="1" applyAlignment="1" applyProtection="1">
      <alignment horizontal="center" vertical="center"/>
      <protection locked="0"/>
    </xf>
    <xf numFmtId="2" fontId="13" fillId="2" borderId="61" xfId="0" applyNumberFormat="1" applyFont="1" applyFill="1" applyBorder="1" applyAlignment="1" applyProtection="1">
      <alignment horizontal="center" vertical="center"/>
      <protection locked="0"/>
    </xf>
    <xf numFmtId="2" fontId="13" fillId="2" borderId="30" xfId="0" applyNumberFormat="1" applyFont="1" applyFill="1" applyBorder="1" applyAlignment="1" applyProtection="1">
      <alignment horizontal="center" vertical="center"/>
      <protection locked="0"/>
    </xf>
    <xf numFmtId="1" fontId="33" fillId="2" borderId="39" xfId="0" applyNumberFormat="1" applyFont="1" applyFill="1" applyBorder="1" applyAlignment="1">
      <alignment horizontal="center" vertical="center"/>
    </xf>
    <xf numFmtId="1" fontId="33" fillId="2" borderId="50" xfId="0" applyNumberFormat="1" applyFont="1" applyFill="1" applyBorder="1" applyAlignment="1">
      <alignment horizontal="center" vertical="center"/>
    </xf>
    <xf numFmtId="1" fontId="33" fillId="2" borderId="49" xfId="0" applyNumberFormat="1" applyFont="1" applyFill="1" applyBorder="1" applyAlignment="1">
      <alignment horizontal="center" vertical="center"/>
    </xf>
    <xf numFmtId="0" fontId="65" fillId="2" borderId="61" xfId="0" applyFont="1" applyFill="1" applyBorder="1" applyAlignment="1" applyProtection="1">
      <alignment horizontal="center"/>
      <protection locked="0"/>
    </xf>
    <xf numFmtId="0" fontId="65" fillId="2" borderId="0" xfId="0" applyFont="1" applyFill="1" applyBorder="1" applyAlignment="1" applyProtection="1">
      <alignment horizontal="center"/>
      <protection locked="0"/>
    </xf>
    <xf numFmtId="0" fontId="65" fillId="2" borderId="60" xfId="0" applyFont="1" applyFill="1" applyBorder="1" applyAlignment="1" applyProtection="1">
      <alignment horizontal="center"/>
      <protection locked="0"/>
    </xf>
    <xf numFmtId="2" fontId="13" fillId="2" borderId="29" xfId="0" applyNumberFormat="1" applyFont="1" applyFill="1" applyBorder="1" applyAlignment="1" applyProtection="1">
      <alignment horizontal="center" vertical="center" wrapText="1"/>
      <protection locked="0"/>
    </xf>
    <xf numFmtId="2" fontId="13" fillId="2" borderId="33" xfId="0" applyNumberFormat="1" applyFont="1" applyFill="1" applyBorder="1" applyAlignment="1" applyProtection="1">
      <alignment horizontal="center" vertical="center" wrapText="1"/>
      <protection locked="0"/>
    </xf>
    <xf numFmtId="2" fontId="13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13" fillId="2" borderId="31" xfId="0" applyNumberFormat="1" applyFont="1" applyFill="1" applyBorder="1" applyAlignment="1" applyProtection="1">
      <alignment horizontal="center" vertical="center" wrapText="1"/>
      <protection locked="0"/>
    </xf>
    <xf numFmtId="2" fontId="13" fillId="2" borderId="34" xfId="0" applyNumberFormat="1" applyFont="1" applyFill="1" applyBorder="1" applyAlignment="1" applyProtection="1">
      <alignment horizontal="center" vertical="center" wrapText="1"/>
      <protection locked="0"/>
    </xf>
    <xf numFmtId="2" fontId="13" fillId="2" borderId="36" xfId="0" applyNumberFormat="1" applyFont="1" applyFill="1" applyBorder="1" applyAlignment="1" applyProtection="1">
      <alignment horizontal="center" vertical="center" wrapText="1"/>
      <protection locked="0"/>
    </xf>
    <xf numFmtId="2" fontId="13" fillId="2" borderId="35" xfId="0" applyNumberFormat="1" applyFont="1" applyFill="1" applyBorder="1" applyAlignment="1" applyProtection="1">
      <alignment horizontal="center" vertical="center" wrapText="1"/>
      <protection locked="0"/>
    </xf>
    <xf numFmtId="2" fontId="65" fillId="2" borderId="30" xfId="0" applyNumberFormat="1" applyFont="1" applyFill="1" applyBorder="1" applyAlignment="1" applyProtection="1">
      <alignment horizontal="center"/>
      <protection locked="0"/>
    </xf>
    <xf numFmtId="2" fontId="65" fillId="2" borderId="18" xfId="0" applyNumberFormat="1" applyFont="1" applyFill="1" applyBorder="1" applyAlignment="1" applyProtection="1">
      <alignment horizontal="center"/>
      <protection locked="0"/>
    </xf>
    <xf numFmtId="2" fontId="65" fillId="2" borderId="67" xfId="0" applyNumberFormat="1" applyFont="1" applyFill="1" applyBorder="1" applyAlignment="1" applyProtection="1">
      <alignment horizontal="center"/>
      <protection locked="0"/>
    </xf>
    <xf numFmtId="2" fontId="13" fillId="2" borderId="65" xfId="0" applyNumberFormat="1" applyFont="1" applyFill="1" applyBorder="1" applyAlignment="1" applyProtection="1">
      <alignment horizontal="center" vertical="center" wrapText="1"/>
      <protection locked="0"/>
    </xf>
    <xf numFmtId="2" fontId="13" fillId="2" borderId="66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4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62" xfId="0" applyFont="1" applyFill="1" applyBorder="1" applyAlignment="1">
      <alignment horizontal="center" vertical="center" wrapText="1"/>
    </xf>
    <xf numFmtId="0" fontId="3" fillId="2" borderId="63" xfId="0" applyFont="1" applyFill="1" applyBorder="1" applyAlignment="1">
      <alignment horizontal="center" vertical="center" wrapText="1"/>
    </xf>
    <xf numFmtId="0" fontId="3" fillId="2" borderId="6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" fontId="5" fillId="2" borderId="39" xfId="0" applyNumberFormat="1" applyFont="1" applyFill="1" applyBorder="1" applyAlignment="1">
      <alignment horizontal="center" vertical="center"/>
    </xf>
    <xf numFmtId="1" fontId="5" fillId="2" borderId="50" xfId="0" applyNumberFormat="1" applyFont="1" applyFill="1" applyBorder="1" applyAlignment="1">
      <alignment horizontal="center" vertical="center"/>
    </xf>
    <xf numFmtId="1" fontId="5" fillId="2" borderId="49" xfId="0" applyNumberFormat="1" applyFont="1" applyFill="1" applyBorder="1" applyAlignment="1">
      <alignment horizontal="center" vertical="center"/>
    </xf>
    <xf numFmtId="1" fontId="13" fillId="2" borderId="4" xfId="1" applyNumberFormat="1" applyFont="1" applyFill="1" applyBorder="1" applyAlignment="1">
      <alignment horizontal="center" vertical="center" wrapText="1"/>
    </xf>
    <xf numFmtId="0" fontId="64" fillId="2" borderId="61" xfId="0" applyFont="1" applyFill="1" applyBorder="1" applyAlignment="1">
      <alignment horizontal="center" vertical="center" wrapText="1"/>
    </xf>
    <xf numFmtId="0" fontId="64" fillId="2" borderId="0" xfId="0" applyFont="1" applyFill="1" applyBorder="1" applyAlignment="1">
      <alignment horizontal="center" vertical="center" wrapText="1"/>
    </xf>
    <xf numFmtId="0" fontId="64" fillId="2" borderId="60" xfId="0" applyFont="1" applyFill="1" applyBorder="1" applyAlignment="1">
      <alignment horizontal="center" vertical="center" wrapText="1"/>
    </xf>
    <xf numFmtId="0" fontId="68" fillId="2" borderId="30" xfId="0" applyNumberFormat="1" applyFont="1" applyFill="1" applyBorder="1" applyAlignment="1">
      <alignment horizontal="center"/>
    </xf>
    <xf numFmtId="0" fontId="68" fillId="2" borderId="18" xfId="0" applyNumberFormat="1" applyFont="1" applyFill="1" applyBorder="1" applyAlignment="1">
      <alignment horizontal="center"/>
    </xf>
    <xf numFmtId="0" fontId="68" fillId="2" borderId="67" xfId="0" applyNumberFormat="1" applyFont="1" applyFill="1" applyBorder="1" applyAlignment="1">
      <alignment horizontal="center"/>
    </xf>
    <xf numFmtId="2" fontId="3" fillId="2" borderId="4" xfId="0" applyNumberFormat="1" applyFont="1" applyFill="1" applyBorder="1" applyAlignment="1">
      <alignment horizontal="center" vertical="center"/>
    </xf>
    <xf numFmtId="0" fontId="13" fillId="2" borderId="16" xfId="1" applyFont="1" applyFill="1" applyBorder="1" applyAlignment="1">
      <alignment horizontal="center" vertical="center" wrapText="1"/>
    </xf>
    <xf numFmtId="0" fontId="13" fillId="2" borderId="10" xfId="1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" fontId="82" fillId="60" borderId="39" xfId="0" applyNumberFormat="1" applyFont="1" applyFill="1" applyBorder="1" applyAlignment="1">
      <alignment horizontal="center"/>
    </xf>
    <xf numFmtId="1" fontId="82" fillId="60" borderId="50" xfId="0" applyNumberFormat="1" applyFont="1" applyFill="1" applyBorder="1" applyAlignment="1">
      <alignment horizontal="center"/>
    </xf>
    <xf numFmtId="1" fontId="82" fillId="60" borderId="49" xfId="0" applyNumberFormat="1" applyFont="1" applyFill="1" applyBorder="1" applyAlignment="1">
      <alignment horizontal="center"/>
    </xf>
    <xf numFmtId="0" fontId="65" fillId="60" borderId="30" xfId="0" applyFont="1" applyFill="1" applyBorder="1" applyAlignment="1" applyProtection="1">
      <alignment horizontal="center"/>
      <protection locked="0"/>
    </xf>
    <xf numFmtId="0" fontId="65" fillId="60" borderId="18" xfId="0" applyFont="1" applyFill="1" applyBorder="1" applyAlignment="1" applyProtection="1">
      <alignment horizontal="center"/>
      <protection locked="0"/>
    </xf>
    <xf numFmtId="0" fontId="65" fillId="60" borderId="67" xfId="0" applyFont="1" applyFill="1" applyBorder="1" applyAlignment="1" applyProtection="1">
      <alignment horizontal="center"/>
      <protection locked="0"/>
    </xf>
    <xf numFmtId="0" fontId="30" fillId="58" borderId="2" xfId="0" applyFont="1" applyFill="1" applyBorder="1" applyAlignment="1">
      <alignment horizontal="center" wrapText="1"/>
    </xf>
    <xf numFmtId="0" fontId="30" fillId="58" borderId="6" xfId="0" applyFont="1" applyFill="1" applyBorder="1" applyAlignment="1">
      <alignment horizontal="center" wrapText="1"/>
    </xf>
    <xf numFmtId="2" fontId="13" fillId="60" borderId="4" xfId="0" applyNumberFormat="1" applyFont="1" applyFill="1" applyBorder="1" applyAlignment="1" applyProtection="1">
      <alignment horizontal="center" vertical="center" wrapText="1"/>
      <protection locked="0"/>
    </xf>
    <xf numFmtId="0" fontId="30" fillId="58" borderId="5" xfId="0" applyFont="1" applyFill="1" applyBorder="1" applyAlignment="1">
      <alignment horizontal="center" vertical="center" wrapText="1"/>
    </xf>
    <xf numFmtId="0" fontId="30" fillId="58" borderId="32" xfId="0" applyFont="1" applyFill="1" applyBorder="1" applyAlignment="1">
      <alignment horizontal="center" vertical="center" wrapText="1"/>
    </xf>
    <xf numFmtId="2" fontId="30" fillId="60" borderId="4" xfId="0" applyNumberFormat="1" applyFont="1" applyFill="1" applyBorder="1" applyAlignment="1">
      <alignment horizontal="center" vertical="center"/>
    </xf>
    <xf numFmtId="0" fontId="30" fillId="58" borderId="37" xfId="0" applyFont="1" applyFill="1" applyBorder="1" applyAlignment="1">
      <alignment horizontal="center" vertical="center" wrapText="1"/>
    </xf>
    <xf numFmtId="0" fontId="30" fillId="58" borderId="41" xfId="0" applyFont="1" applyFill="1" applyBorder="1" applyAlignment="1">
      <alignment horizontal="center" vertical="center" wrapText="1"/>
    </xf>
    <xf numFmtId="2" fontId="13" fillId="60" borderId="29" xfId="0" applyNumberFormat="1" applyFont="1" applyFill="1" applyBorder="1" applyAlignment="1" applyProtection="1">
      <alignment horizontal="center" vertical="center" wrapText="1"/>
      <protection locked="0"/>
    </xf>
    <xf numFmtId="2" fontId="13" fillId="60" borderId="33" xfId="0" applyNumberFormat="1" applyFont="1" applyFill="1" applyBorder="1" applyAlignment="1" applyProtection="1">
      <alignment horizontal="center" vertical="center" wrapText="1"/>
      <protection locked="0"/>
    </xf>
    <xf numFmtId="2" fontId="13" fillId="60" borderId="17" xfId="0" applyNumberFormat="1" applyFont="1" applyFill="1" applyBorder="1" applyAlignment="1" applyProtection="1">
      <alignment horizontal="center" vertical="center" wrapText="1"/>
      <protection locked="0"/>
    </xf>
    <xf numFmtId="0" fontId="30" fillId="58" borderId="2" xfId="0" applyFont="1" applyFill="1" applyBorder="1" applyAlignment="1">
      <alignment vertical="center" wrapText="1"/>
    </xf>
    <xf numFmtId="0" fontId="30" fillId="58" borderId="6" xfId="0" applyFont="1" applyFill="1" applyBorder="1" applyAlignment="1">
      <alignment vertical="center" wrapText="1"/>
    </xf>
    <xf numFmtId="2" fontId="13" fillId="60" borderId="16" xfId="0" applyNumberFormat="1" applyFont="1" applyFill="1" applyBorder="1" applyAlignment="1" applyProtection="1">
      <alignment horizontal="center" vertical="center"/>
      <protection locked="0"/>
    </xf>
    <xf numFmtId="0" fontId="66" fillId="2" borderId="61" xfId="0" applyFont="1" applyFill="1" applyBorder="1" applyAlignment="1">
      <alignment horizontal="center" vertical="center" wrapText="1"/>
    </xf>
    <xf numFmtId="0" fontId="66" fillId="2" borderId="0" xfId="0" applyFont="1" applyFill="1" applyBorder="1" applyAlignment="1">
      <alignment vertical="center"/>
    </xf>
    <xf numFmtId="0" fontId="66" fillId="2" borderId="60" xfId="0" applyFont="1" applyFill="1" applyBorder="1" applyAlignment="1">
      <alignment vertical="center"/>
    </xf>
    <xf numFmtId="0" fontId="5" fillId="2" borderId="18" xfId="0" applyFont="1" applyFill="1" applyBorder="1" applyAlignment="1">
      <alignment vertical="center"/>
    </xf>
    <xf numFmtId="0" fontId="5" fillId="2" borderId="67" xfId="0" applyFont="1" applyFill="1" applyBorder="1" applyAlignment="1">
      <alignment vertical="center"/>
    </xf>
    <xf numFmtId="0" fontId="33" fillId="2" borderId="60" xfId="0" applyFont="1" applyFill="1" applyBorder="1" applyAlignment="1">
      <alignment vertical="center"/>
    </xf>
    <xf numFmtId="0" fontId="5" fillId="2" borderId="61" xfId="0" applyFont="1" applyFill="1" applyBorder="1" applyAlignment="1">
      <alignment horizontal="center" wrapText="1"/>
    </xf>
    <xf numFmtId="0" fontId="5" fillId="2" borderId="0" xfId="0" applyFont="1" applyFill="1" applyBorder="1"/>
    <xf numFmtId="0" fontId="5" fillId="2" borderId="60" xfId="0" applyFont="1" applyFill="1" applyBorder="1"/>
    <xf numFmtId="0" fontId="30" fillId="2" borderId="2" xfId="0" applyFont="1" applyFill="1" applyBorder="1" applyAlignment="1">
      <alignment horizontal="center" wrapText="1"/>
    </xf>
    <xf numFmtId="0" fontId="30" fillId="2" borderId="6" xfId="0" applyFont="1" applyFill="1" applyBorder="1" applyAlignment="1">
      <alignment horizontal="center" wrapText="1"/>
    </xf>
    <xf numFmtId="0" fontId="67" fillId="2" borderId="4" xfId="0" applyFont="1" applyFill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/>
    </xf>
    <xf numFmtId="0" fontId="91" fillId="2" borderId="29" xfId="0" applyFont="1" applyFill="1" applyBorder="1" applyAlignment="1">
      <alignment horizontal="center"/>
    </xf>
    <xf numFmtId="0" fontId="66" fillId="2" borderId="0" xfId="0" applyFont="1" applyFill="1" applyBorder="1" applyAlignment="1">
      <alignment horizontal="center" vertical="center" wrapText="1"/>
    </xf>
    <xf numFmtId="0" fontId="66" fillId="2" borderId="60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0" fontId="30" fillId="2" borderId="32" xfId="0" applyFont="1" applyFill="1" applyBorder="1" applyAlignment="1">
      <alignment horizontal="center" vertical="center" wrapText="1"/>
    </xf>
    <xf numFmtId="0" fontId="66" fillId="2" borderId="61" xfId="0" applyFont="1" applyFill="1" applyBorder="1" applyAlignment="1">
      <alignment horizontal="center" vertical="center"/>
    </xf>
    <xf numFmtId="0" fontId="66" fillId="2" borderId="0" xfId="0" applyFont="1" applyFill="1" applyBorder="1" applyAlignment="1">
      <alignment horizontal="center" vertical="center"/>
    </xf>
    <xf numFmtId="0" fontId="66" fillId="2" borderId="60" xfId="0" applyFont="1" applyFill="1" applyBorder="1" applyAlignment="1">
      <alignment horizontal="center" vertical="center"/>
    </xf>
    <xf numFmtId="0" fontId="33" fillId="2" borderId="61" xfId="0" applyFont="1" applyFill="1" applyBorder="1" applyAlignment="1">
      <alignment horizontal="center" vertical="center"/>
    </xf>
    <xf numFmtId="0" fontId="33" fillId="2" borderId="0" xfId="0" applyFont="1" applyFill="1" applyBorder="1" applyAlignment="1">
      <alignment horizontal="center" vertical="center"/>
    </xf>
    <xf numFmtId="0" fontId="33" fillId="2" borderId="60" xfId="0" applyFont="1" applyFill="1" applyBorder="1" applyAlignment="1">
      <alignment horizontal="center" vertical="center"/>
    </xf>
    <xf numFmtId="0" fontId="67" fillId="0" borderId="4" xfId="0" applyFont="1" applyBorder="1" applyAlignment="1">
      <alignment horizontal="center" vertical="center"/>
    </xf>
    <xf numFmtId="0" fontId="30" fillId="2" borderId="16" xfId="0" applyFont="1" applyFill="1" applyBorder="1" applyAlignment="1">
      <alignment horizontal="center" wrapText="1"/>
    </xf>
    <xf numFmtId="0" fontId="30" fillId="2" borderId="1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wrapText="1"/>
    </xf>
    <xf numFmtId="0" fontId="5" fillId="2" borderId="60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66" fillId="2" borderId="61" xfId="0" applyFont="1" applyFill="1" applyBorder="1" applyAlignment="1">
      <alignment horizontal="center" wrapText="1"/>
    </xf>
    <xf numFmtId="0" fontId="66" fillId="2" borderId="0" xfId="0" applyFont="1" applyFill="1" applyBorder="1"/>
    <xf numFmtId="0" fontId="66" fillId="2" borderId="60" xfId="0" applyFont="1" applyFill="1" applyBorder="1"/>
    <xf numFmtId="0" fontId="33" fillId="2" borderId="0" xfId="0" applyFont="1" applyFill="1" applyBorder="1"/>
    <xf numFmtId="0" fontId="33" fillId="2" borderId="60" xfId="0" applyFont="1" applyFill="1" applyBorder="1"/>
    <xf numFmtId="0" fontId="38" fillId="2" borderId="39" xfId="0" applyFont="1" applyFill="1" applyBorder="1" applyAlignment="1">
      <alignment horizontal="center" vertical="center"/>
    </xf>
    <xf numFmtId="0" fontId="38" fillId="2" borderId="50" xfId="0" applyFont="1" applyFill="1" applyBorder="1" applyAlignment="1">
      <alignment horizontal="center" vertical="center"/>
    </xf>
    <xf numFmtId="0" fontId="38" fillId="2" borderId="4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67" xfId="0" applyFont="1" applyFill="1" applyBorder="1" applyAlignment="1">
      <alignment horizontal="center" vertical="center"/>
    </xf>
    <xf numFmtId="0" fontId="38" fillId="2" borderId="16" xfId="0" applyFont="1" applyFill="1" applyBorder="1" applyAlignment="1">
      <alignment horizontal="center" vertical="center"/>
    </xf>
    <xf numFmtId="0" fontId="38" fillId="2" borderId="31" xfId="0" applyFont="1" applyFill="1" applyBorder="1" applyAlignment="1">
      <alignment horizontal="center" vertical="center"/>
    </xf>
    <xf numFmtId="0" fontId="38" fillId="2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0" fillId="0" borderId="2" xfId="0" applyFont="1" applyBorder="1" applyAlignment="1">
      <alignment horizontal="center" wrapText="1"/>
    </xf>
    <xf numFmtId="0" fontId="70" fillId="0" borderId="3" xfId="0" applyFont="1" applyBorder="1" applyAlignment="1">
      <alignment horizontal="center" wrapText="1"/>
    </xf>
    <xf numFmtId="0" fontId="70" fillId="60" borderId="16" xfId="0" applyFont="1" applyFill="1" applyBorder="1" applyAlignment="1">
      <alignment horizontal="center" vertical="center" wrapText="1"/>
    </xf>
    <xf numFmtId="0" fontId="70" fillId="60" borderId="10" xfId="0" applyFont="1" applyFill="1" applyBorder="1" applyAlignment="1">
      <alignment horizontal="center" vertical="center" wrapText="1"/>
    </xf>
    <xf numFmtId="0" fontId="80" fillId="2" borderId="39" xfId="0" applyFont="1" applyFill="1" applyBorder="1" applyAlignment="1">
      <alignment horizontal="center" vertical="center"/>
    </xf>
    <xf numFmtId="0" fontId="80" fillId="2" borderId="50" xfId="0" applyFont="1" applyFill="1" applyBorder="1" applyAlignment="1">
      <alignment horizontal="center" vertical="center"/>
    </xf>
    <xf numFmtId="0" fontId="80" fillId="2" borderId="49" xfId="0" applyFont="1" applyFill="1" applyBorder="1" applyAlignment="1">
      <alignment horizontal="center" vertical="center"/>
    </xf>
    <xf numFmtId="0" fontId="81" fillId="2" borderId="61" xfId="0" applyFont="1" applyFill="1" applyBorder="1" applyAlignment="1">
      <alignment horizontal="center"/>
    </xf>
    <xf numFmtId="0" fontId="81" fillId="2" borderId="0" xfId="0" applyFont="1" applyFill="1" applyBorder="1" applyAlignment="1">
      <alignment horizontal="center"/>
    </xf>
    <xf numFmtId="0" fontId="81" fillId="2" borderId="60" xfId="0" applyFont="1" applyFill="1" applyBorder="1" applyAlignment="1">
      <alignment horizontal="center"/>
    </xf>
    <xf numFmtId="0" fontId="81" fillId="2" borderId="30" xfId="0" applyFont="1" applyFill="1" applyBorder="1" applyAlignment="1">
      <alignment horizontal="center" vertical="center"/>
    </xf>
    <xf numFmtId="0" fontId="81" fillId="2" borderId="18" xfId="0" applyFont="1" applyFill="1" applyBorder="1" applyAlignment="1">
      <alignment horizontal="center" vertical="center"/>
    </xf>
    <xf numFmtId="0" fontId="81" fillId="2" borderId="67" xfId="0" applyFont="1" applyFill="1" applyBorder="1" applyAlignment="1">
      <alignment horizontal="center" vertical="center"/>
    </xf>
    <xf numFmtId="0" fontId="70" fillId="0" borderId="29" xfId="0" applyFont="1" applyBorder="1" applyAlignment="1">
      <alignment horizontal="center" vertical="center" wrapText="1"/>
    </xf>
    <xf numFmtId="0" fontId="70" fillId="0" borderId="17" xfId="0" applyFont="1" applyBorder="1" applyAlignment="1">
      <alignment horizontal="center" vertical="center" wrapText="1"/>
    </xf>
    <xf numFmtId="0" fontId="70" fillId="0" borderId="4" xfId="0" applyFont="1" applyBorder="1" applyAlignment="1">
      <alignment horizontal="center" vertical="center" wrapText="1"/>
    </xf>
    <xf numFmtId="0" fontId="70" fillId="0" borderId="16" xfId="0" applyFont="1" applyBorder="1" applyAlignment="1">
      <alignment horizontal="center" vertical="center" wrapText="1"/>
    </xf>
    <xf numFmtId="0" fontId="70" fillId="0" borderId="10" xfId="0" applyFont="1" applyBorder="1" applyAlignment="1">
      <alignment horizontal="center" vertical="center" wrapText="1"/>
    </xf>
    <xf numFmtId="0" fontId="93" fillId="2" borderId="39" xfId="0" applyFont="1" applyFill="1" applyBorder="1" applyAlignment="1">
      <alignment horizontal="center"/>
    </xf>
    <xf numFmtId="0" fontId="93" fillId="2" borderId="50" xfId="0" applyFont="1" applyFill="1" applyBorder="1" applyAlignment="1">
      <alignment horizontal="center"/>
    </xf>
    <xf numFmtId="0" fontId="93" fillId="2" borderId="49" xfId="0" applyFont="1" applyFill="1" applyBorder="1" applyAlignment="1">
      <alignment horizontal="center"/>
    </xf>
    <xf numFmtId="0" fontId="82" fillId="2" borderId="61" xfId="0" applyFont="1" applyFill="1" applyBorder="1" applyAlignment="1">
      <alignment horizontal="center"/>
    </xf>
    <xf numFmtId="0" fontId="82" fillId="2" borderId="0" xfId="0" applyFont="1" applyFill="1" applyBorder="1" applyAlignment="1">
      <alignment horizontal="center"/>
    </xf>
    <xf numFmtId="0" fontId="82" fillId="2" borderId="60" xfId="0" applyFont="1" applyFill="1" applyBorder="1" applyAlignment="1">
      <alignment horizontal="center"/>
    </xf>
    <xf numFmtId="0" fontId="81" fillId="2" borderId="30" xfId="0" applyFont="1" applyFill="1" applyBorder="1" applyAlignment="1">
      <alignment horizontal="center"/>
    </xf>
    <xf numFmtId="0" fontId="81" fillId="2" borderId="18" xfId="0" applyFont="1" applyFill="1" applyBorder="1" applyAlignment="1">
      <alignment horizontal="center"/>
    </xf>
    <xf numFmtId="0" fontId="81" fillId="2" borderId="67" xfId="0" applyFont="1" applyFill="1" applyBorder="1" applyAlignment="1">
      <alignment horizontal="center"/>
    </xf>
    <xf numFmtId="0" fontId="70" fillId="0" borderId="31" xfId="0" applyFont="1" applyBorder="1" applyAlignment="1">
      <alignment horizontal="center" vertical="center" wrapText="1"/>
    </xf>
    <xf numFmtId="0" fontId="70" fillId="60" borderId="4" xfId="0" applyFont="1" applyFill="1" applyBorder="1" applyAlignment="1">
      <alignment horizontal="center" vertical="center" wrapText="1"/>
    </xf>
    <xf numFmtId="0" fontId="80" fillId="2" borderId="39" xfId="0" applyFont="1" applyFill="1" applyBorder="1" applyAlignment="1">
      <alignment horizontal="center"/>
    </xf>
    <xf numFmtId="0" fontId="80" fillId="2" borderId="50" xfId="0" applyFont="1" applyFill="1" applyBorder="1" applyAlignment="1">
      <alignment horizontal="center"/>
    </xf>
    <xf numFmtId="0" fontId="80" fillId="2" borderId="49" xfId="0" applyFont="1" applyFill="1" applyBorder="1" applyAlignment="1">
      <alignment horizontal="center"/>
    </xf>
    <xf numFmtId="1" fontId="5" fillId="2" borderId="39" xfId="0" applyNumberFormat="1" applyFont="1" applyFill="1" applyBorder="1" applyAlignment="1">
      <alignment horizontal="center"/>
    </xf>
    <xf numFmtId="1" fontId="5" fillId="2" borderId="50" xfId="0" applyNumberFormat="1" applyFont="1" applyFill="1" applyBorder="1" applyAlignment="1">
      <alignment horizontal="center"/>
    </xf>
    <xf numFmtId="1" fontId="5" fillId="2" borderId="49" xfId="0" applyNumberFormat="1" applyFont="1" applyFill="1" applyBorder="1" applyAlignment="1">
      <alignment horizontal="center"/>
    </xf>
    <xf numFmtId="0" fontId="5" fillId="2" borderId="30" xfId="0" applyFont="1" applyFill="1" applyBorder="1" applyAlignment="1">
      <alignment horizontal="center" wrapText="1"/>
    </xf>
    <xf numFmtId="0" fontId="5" fillId="2" borderId="18" xfId="0" applyFont="1" applyFill="1" applyBorder="1" applyAlignment="1">
      <alignment horizontal="center" wrapText="1"/>
    </xf>
    <xf numFmtId="0" fontId="5" fillId="2" borderId="67" xfId="0" applyFont="1" applyFill="1" applyBorder="1" applyAlignment="1">
      <alignment horizontal="center" wrapText="1"/>
    </xf>
    <xf numFmtId="0" fontId="85" fillId="2" borderId="61" xfId="0" applyFont="1" applyFill="1" applyBorder="1" applyAlignment="1">
      <alignment horizontal="center" vertical="center"/>
    </xf>
    <xf numFmtId="0" fontId="85" fillId="2" borderId="0" xfId="0" applyFont="1" applyFill="1" applyBorder="1" applyAlignment="1">
      <alignment horizontal="center" vertical="center"/>
    </xf>
    <xf numFmtId="0" fontId="85" fillId="2" borderId="60" xfId="0" applyFont="1" applyFill="1" applyBorder="1" applyAlignment="1">
      <alignment horizontal="center" vertical="center"/>
    </xf>
    <xf numFmtId="0" fontId="75" fillId="0" borderId="4" xfId="0" applyFont="1" applyBorder="1" applyAlignment="1">
      <alignment horizontal="center" vertical="center" wrapText="1"/>
    </xf>
    <xf numFmtId="0" fontId="75" fillId="60" borderId="4" xfId="0" applyFont="1" applyFill="1" applyBorder="1" applyAlignment="1">
      <alignment horizontal="center" vertical="center" wrapText="1"/>
    </xf>
    <xf numFmtId="0" fontId="85" fillId="2" borderId="61" xfId="0" applyFont="1" applyFill="1" applyBorder="1" applyAlignment="1">
      <alignment horizontal="center" wrapText="1"/>
    </xf>
    <xf numFmtId="0" fontId="85" fillId="2" borderId="0" xfId="0" applyFont="1" applyFill="1" applyBorder="1" applyAlignment="1">
      <alignment horizontal="center" wrapText="1"/>
    </xf>
    <xf numFmtId="0" fontId="85" fillId="2" borderId="60" xfId="0" applyFont="1" applyFill="1" applyBorder="1" applyAlignment="1">
      <alignment horizontal="center" wrapText="1"/>
    </xf>
    <xf numFmtId="0" fontId="90" fillId="2" borderId="61" xfId="0" applyFont="1" applyFill="1" applyBorder="1" applyAlignment="1">
      <alignment horizontal="center" vertical="center" wrapText="1"/>
    </xf>
    <xf numFmtId="0" fontId="90" fillId="2" borderId="0" xfId="0" applyFont="1" applyFill="1" applyBorder="1" applyAlignment="1">
      <alignment horizontal="center" vertical="center" wrapText="1"/>
    </xf>
    <xf numFmtId="0" fontId="90" fillId="2" borderId="60" xfId="0" applyFont="1" applyFill="1" applyBorder="1" applyAlignment="1">
      <alignment horizontal="center" vertical="center" wrapText="1"/>
    </xf>
    <xf numFmtId="0" fontId="3" fillId="0" borderId="4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48" xfId="0" applyFont="1" applyBorder="1" applyAlignment="1">
      <alignment horizontal="center" wrapText="1"/>
    </xf>
  </cellXfs>
  <cellStyles count="101">
    <cellStyle name="20% - Accent1" xfId="78" builtinId="30" customBuiltin="1"/>
    <cellStyle name="20% - Accent1 2" xfId="16"/>
    <cellStyle name="20% - Accent2" xfId="82" builtinId="34" customBuiltin="1"/>
    <cellStyle name="20% - Accent2 2" xfId="17"/>
    <cellStyle name="20% - Accent3" xfId="86" builtinId="38" customBuiltin="1"/>
    <cellStyle name="20% - Accent3 2" xfId="18"/>
    <cellStyle name="20% - Accent4" xfId="90" builtinId="42" customBuiltin="1"/>
    <cellStyle name="20% - Accent4 2" xfId="19"/>
    <cellStyle name="20% - Accent5" xfId="94" builtinId="46" customBuiltin="1"/>
    <cellStyle name="20% - Accent5 2" xfId="20"/>
    <cellStyle name="20% - Accent6" xfId="98" builtinId="50" customBuiltin="1"/>
    <cellStyle name="20% - Accent6 2" xfId="21"/>
    <cellStyle name="40% - Accent1" xfId="79" builtinId="31" customBuiltin="1"/>
    <cellStyle name="40% - Accent1 2" xfId="22"/>
    <cellStyle name="40% - Accent2" xfId="83" builtinId="35" customBuiltin="1"/>
    <cellStyle name="40% - Accent2 2" xfId="23"/>
    <cellStyle name="40% - Accent3" xfId="87" builtinId="39" customBuiltin="1"/>
    <cellStyle name="40% - Accent3 2" xfId="24"/>
    <cellStyle name="40% - Accent4" xfId="91" builtinId="43" customBuiltin="1"/>
    <cellStyle name="40% - Accent4 2" xfId="25"/>
    <cellStyle name="40% - Accent5" xfId="95" builtinId="47" customBuiltin="1"/>
    <cellStyle name="40% - Accent5 2" xfId="26"/>
    <cellStyle name="40% - Accent6" xfId="99" builtinId="51" customBuiltin="1"/>
    <cellStyle name="40% - Accent6 2" xfId="27"/>
    <cellStyle name="60% - Accent1" xfId="80" builtinId="32" customBuiltin="1"/>
    <cellStyle name="60% - Accent1 2" xfId="28"/>
    <cellStyle name="60% - Accent2" xfId="84" builtinId="36" customBuiltin="1"/>
    <cellStyle name="60% - Accent2 2" xfId="29"/>
    <cellStyle name="60% - Accent3" xfId="88" builtinId="40" customBuiltin="1"/>
    <cellStyle name="60% - Accent3 2" xfId="30"/>
    <cellStyle name="60% - Accent4" xfId="92" builtinId="44" customBuiltin="1"/>
    <cellStyle name="60% - Accent4 2" xfId="31"/>
    <cellStyle name="60% - Accent5" xfId="96" builtinId="48" customBuiltin="1"/>
    <cellStyle name="60% - Accent5 2" xfId="32"/>
    <cellStyle name="60% - Accent6" xfId="100" builtinId="52" customBuiltin="1"/>
    <cellStyle name="60% - Accent6 2" xfId="33"/>
    <cellStyle name="Accent1" xfId="77" builtinId="29" customBuiltin="1"/>
    <cellStyle name="Accent1 2" xfId="34"/>
    <cellStyle name="Accent2" xfId="81" builtinId="33" customBuiltin="1"/>
    <cellStyle name="Accent2 2" xfId="35"/>
    <cellStyle name="Accent3" xfId="85" builtinId="37" customBuiltin="1"/>
    <cellStyle name="Accent3 2" xfId="36"/>
    <cellStyle name="Accent4" xfId="89" builtinId="41" customBuiltin="1"/>
    <cellStyle name="Accent4 2" xfId="37"/>
    <cellStyle name="Accent5" xfId="93" builtinId="45" customBuiltin="1"/>
    <cellStyle name="Accent5 2" xfId="38"/>
    <cellStyle name="Accent6" xfId="97" builtinId="49" customBuiltin="1"/>
    <cellStyle name="Accent6 2" xfId="39"/>
    <cellStyle name="Bad" xfId="66" builtinId="27" customBuiltin="1"/>
    <cellStyle name="Bad 2" xfId="40"/>
    <cellStyle name="Calculation" xfId="70" builtinId="22" customBuiltin="1"/>
    <cellStyle name="Calculation 2" xfId="41"/>
    <cellStyle name="Check Cell" xfId="72" builtinId="23" customBuiltin="1"/>
    <cellStyle name="Check Cell 2" xfId="42"/>
    <cellStyle name="Excel Built-in Normal" xfId="1"/>
    <cellStyle name="Explanatory Text" xfId="75" builtinId="53" customBuiltin="1"/>
    <cellStyle name="Explanatory Text 2" xfId="43"/>
    <cellStyle name="Good" xfId="65" builtinId="26" customBuiltin="1"/>
    <cellStyle name="Good 2" xfId="44"/>
    <cellStyle name="Heading 1" xfId="61" builtinId="16" customBuiltin="1"/>
    <cellStyle name="Heading 1 2" xfId="45"/>
    <cellStyle name="Heading 2" xfId="62" builtinId="17" customBuiltin="1"/>
    <cellStyle name="Heading 2 2" xfId="46"/>
    <cellStyle name="Heading 3" xfId="63" builtinId="18" customBuiltin="1"/>
    <cellStyle name="Heading 3 2" xfId="47"/>
    <cellStyle name="Heading 4" xfId="64" builtinId="19" customBuiltin="1"/>
    <cellStyle name="Heading 4 2" xfId="48"/>
    <cellStyle name="Input" xfId="68" builtinId="20" customBuiltin="1"/>
    <cellStyle name="Input 2" xfId="49"/>
    <cellStyle name="Linked Cell" xfId="71" builtinId="24" customBuiltin="1"/>
    <cellStyle name="Linked Cell 2" xfId="50"/>
    <cellStyle name="Neutral" xfId="67" builtinId="28" customBuiltin="1"/>
    <cellStyle name="Neutral 2" xfId="51"/>
    <cellStyle name="Normal" xfId="0" builtinId="0"/>
    <cellStyle name="Normal 10" xfId="8"/>
    <cellStyle name="Normal 11" xfId="9"/>
    <cellStyle name="Normal 12" xfId="10"/>
    <cellStyle name="Normal 13" xfId="13"/>
    <cellStyle name="Normal 14" xfId="7"/>
    <cellStyle name="Normal 15" xfId="14"/>
    <cellStyle name="Normal 16" xfId="6"/>
    <cellStyle name="Normal 18" xfId="12"/>
    <cellStyle name="Normal 19" xfId="11"/>
    <cellStyle name="Normal 2" xfId="2"/>
    <cellStyle name="Normal 2 10" xfId="4"/>
    <cellStyle name="Normal 2 2" xfId="59"/>
    <cellStyle name="Normal 2 3" xfId="58"/>
    <cellStyle name="Normal 2 4" xfId="57"/>
    <cellStyle name="Normal 21" xfId="5"/>
    <cellStyle name="Normal 3" xfId="15"/>
    <cellStyle name="Normal 4" xfId="3"/>
    <cellStyle name="Note" xfId="74" builtinId="10" customBuiltin="1"/>
    <cellStyle name="Note 2" xfId="52"/>
    <cellStyle name="Output" xfId="69" builtinId="21" customBuiltin="1"/>
    <cellStyle name="Output 2" xfId="53"/>
    <cellStyle name="Title" xfId="60" builtinId="15" customBuiltin="1"/>
    <cellStyle name="Title 2" xfId="54"/>
    <cellStyle name="Total" xfId="76" builtinId="25" customBuiltin="1"/>
    <cellStyle name="Total 2" xfId="55"/>
    <cellStyle name="Warning Text" xfId="73" builtinId="11" customBuiltin="1"/>
    <cellStyle name="Warning Text 2" xfId="5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nsolidate%20070820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1"/>
  <sheetViews>
    <sheetView topLeftCell="A16" workbookViewId="0">
      <selection sqref="A1:C44"/>
    </sheetView>
  </sheetViews>
  <sheetFormatPr defaultRowHeight="15"/>
  <cols>
    <col min="1" max="1" width="12.7109375" customWidth="1"/>
    <col min="2" max="2" width="56.85546875" customWidth="1"/>
    <col min="3" max="3" width="17.85546875" style="227" customWidth="1"/>
    <col min="4" max="4" width="67" customWidth="1"/>
    <col min="5" max="5" width="62.7109375" customWidth="1"/>
  </cols>
  <sheetData>
    <row r="1" spans="1:5" ht="26.25" customHeight="1">
      <c r="A1" s="634" t="s">
        <v>151</v>
      </c>
      <c r="B1" s="634"/>
      <c r="C1" s="634"/>
    </row>
    <row r="2" spans="1:5" ht="20.25" customHeight="1">
      <c r="A2" s="41" t="s">
        <v>135</v>
      </c>
      <c r="B2" s="42" t="s">
        <v>152</v>
      </c>
      <c r="C2" s="226" t="s">
        <v>153</v>
      </c>
    </row>
    <row r="3" spans="1:5" ht="15.75">
      <c r="A3" s="43">
        <f t="shared" ref="A3:A44" si="0">ROW(A1)</f>
        <v>1</v>
      </c>
      <c r="B3" s="44" t="s">
        <v>154</v>
      </c>
      <c r="C3" s="43">
        <v>1</v>
      </c>
    </row>
    <row r="4" spans="1:5" ht="15.75">
      <c r="A4" s="43">
        <f t="shared" si="0"/>
        <v>2</v>
      </c>
      <c r="B4" s="45" t="s">
        <v>155</v>
      </c>
      <c r="C4" s="43">
        <v>2</v>
      </c>
    </row>
    <row r="5" spans="1:5" ht="15.75">
      <c r="A5" s="43">
        <f t="shared" si="0"/>
        <v>3</v>
      </c>
      <c r="B5" s="45" t="s">
        <v>402</v>
      </c>
      <c r="C5" s="43">
        <v>3</v>
      </c>
    </row>
    <row r="6" spans="1:5" s="434" customFormat="1" ht="15.75">
      <c r="A6" s="43">
        <f t="shared" si="0"/>
        <v>4</v>
      </c>
      <c r="B6" s="45" t="s">
        <v>696</v>
      </c>
      <c r="C6" s="43">
        <v>4</v>
      </c>
    </row>
    <row r="7" spans="1:5" s="48" customFormat="1" ht="15.75">
      <c r="A7" s="43">
        <f t="shared" si="0"/>
        <v>5</v>
      </c>
      <c r="B7" s="45" t="s">
        <v>488</v>
      </c>
      <c r="C7" s="43">
        <v>5</v>
      </c>
    </row>
    <row r="8" spans="1:5" ht="15.75">
      <c r="A8" s="43">
        <f t="shared" si="0"/>
        <v>6</v>
      </c>
      <c r="B8" s="635" t="s">
        <v>713</v>
      </c>
      <c r="C8" s="636"/>
    </row>
    <row r="9" spans="1:5" ht="15.75">
      <c r="A9" s="43">
        <f t="shared" si="0"/>
        <v>7</v>
      </c>
      <c r="B9" s="45" t="s">
        <v>695</v>
      </c>
      <c r="C9" s="223">
        <v>6</v>
      </c>
    </row>
    <row r="10" spans="1:5" ht="15.75">
      <c r="A10" s="43">
        <f t="shared" si="0"/>
        <v>8</v>
      </c>
      <c r="B10" s="45" t="s">
        <v>631</v>
      </c>
      <c r="C10" s="223">
        <v>7</v>
      </c>
    </row>
    <row r="11" spans="1:5" ht="15.75">
      <c r="A11" s="43">
        <f t="shared" si="0"/>
        <v>9</v>
      </c>
      <c r="B11" s="45" t="s">
        <v>632</v>
      </c>
      <c r="C11" s="223">
        <v>8</v>
      </c>
      <c r="E11" s="11"/>
    </row>
    <row r="12" spans="1:5" ht="15.75">
      <c r="A12" s="43">
        <f t="shared" si="0"/>
        <v>10</v>
      </c>
      <c r="B12" s="45" t="s">
        <v>633</v>
      </c>
      <c r="C12" s="223">
        <v>9</v>
      </c>
    </row>
    <row r="13" spans="1:5" ht="15.75">
      <c r="A13" s="43">
        <f t="shared" si="0"/>
        <v>11</v>
      </c>
      <c r="B13" s="45" t="s">
        <v>156</v>
      </c>
      <c r="C13" s="223">
        <v>10</v>
      </c>
    </row>
    <row r="14" spans="1:5" ht="15.75">
      <c r="A14" s="43">
        <f t="shared" si="0"/>
        <v>12</v>
      </c>
      <c r="B14" s="45" t="s">
        <v>157</v>
      </c>
      <c r="C14" s="223">
        <v>11</v>
      </c>
    </row>
    <row r="15" spans="1:5" ht="15.75">
      <c r="A15" s="43">
        <f t="shared" si="0"/>
        <v>13</v>
      </c>
      <c r="B15" s="45" t="s">
        <v>634</v>
      </c>
      <c r="C15" s="223">
        <v>12</v>
      </c>
    </row>
    <row r="16" spans="1:5" s="8" customFormat="1" ht="15.75">
      <c r="A16" s="43">
        <f t="shared" si="0"/>
        <v>14</v>
      </c>
      <c r="B16" s="46" t="s">
        <v>627</v>
      </c>
      <c r="C16" s="223">
        <v>13</v>
      </c>
    </row>
    <row r="17" spans="1:3" ht="15.75">
      <c r="A17" s="43">
        <f t="shared" si="0"/>
        <v>15</v>
      </c>
      <c r="B17" s="45" t="s">
        <v>628</v>
      </c>
      <c r="C17" s="223">
        <v>14</v>
      </c>
    </row>
    <row r="18" spans="1:3" s="160" customFormat="1" ht="15.75">
      <c r="A18" s="43">
        <f t="shared" si="0"/>
        <v>16</v>
      </c>
      <c r="B18" s="45" t="s">
        <v>635</v>
      </c>
      <c r="C18" s="223">
        <v>15</v>
      </c>
    </row>
    <row r="19" spans="1:3" ht="15.75">
      <c r="A19" s="43">
        <f t="shared" si="0"/>
        <v>17</v>
      </c>
      <c r="B19" s="45" t="s">
        <v>629</v>
      </c>
      <c r="C19" s="223">
        <v>16</v>
      </c>
    </row>
    <row r="20" spans="1:3" ht="15.75">
      <c r="A20" s="43">
        <f t="shared" si="0"/>
        <v>18</v>
      </c>
      <c r="B20" s="45" t="s">
        <v>636</v>
      </c>
      <c r="C20" s="223">
        <v>17</v>
      </c>
    </row>
    <row r="21" spans="1:3" ht="15.75">
      <c r="A21" s="43">
        <f t="shared" si="0"/>
        <v>19</v>
      </c>
      <c r="B21" s="45" t="s">
        <v>637</v>
      </c>
      <c r="C21" s="223">
        <v>18</v>
      </c>
    </row>
    <row r="22" spans="1:3" ht="15.75">
      <c r="A22" s="43">
        <f t="shared" si="0"/>
        <v>20</v>
      </c>
      <c r="B22" s="45" t="s">
        <v>630</v>
      </c>
      <c r="C22" s="223">
        <v>19</v>
      </c>
    </row>
    <row r="23" spans="1:3" ht="15.75">
      <c r="A23" s="43">
        <f t="shared" si="0"/>
        <v>21</v>
      </c>
      <c r="B23" s="45" t="s">
        <v>158</v>
      </c>
      <c r="C23" s="223">
        <v>20</v>
      </c>
    </row>
    <row r="24" spans="1:3" ht="15.75">
      <c r="A24" s="43">
        <f t="shared" si="0"/>
        <v>22</v>
      </c>
      <c r="B24" s="45" t="s">
        <v>638</v>
      </c>
      <c r="C24" s="223">
        <v>21</v>
      </c>
    </row>
    <row r="25" spans="1:3" ht="15.75">
      <c r="A25" s="43">
        <f t="shared" si="0"/>
        <v>23</v>
      </c>
      <c r="B25" s="45" t="s">
        <v>639</v>
      </c>
      <c r="C25" s="223">
        <v>22</v>
      </c>
    </row>
    <row r="26" spans="1:3" ht="15.75">
      <c r="A26" s="43">
        <f t="shared" si="0"/>
        <v>24</v>
      </c>
      <c r="B26" s="45" t="s">
        <v>640</v>
      </c>
      <c r="C26" s="223">
        <v>23</v>
      </c>
    </row>
    <row r="27" spans="1:3" ht="15.75">
      <c r="A27" s="43">
        <f t="shared" si="0"/>
        <v>25</v>
      </c>
      <c r="B27" s="45" t="s">
        <v>159</v>
      </c>
      <c r="C27" s="223">
        <v>24</v>
      </c>
    </row>
    <row r="28" spans="1:3" ht="15.75">
      <c r="A28" s="43">
        <f t="shared" si="0"/>
        <v>26</v>
      </c>
      <c r="B28" s="45" t="s">
        <v>645</v>
      </c>
      <c r="C28" s="223">
        <v>25</v>
      </c>
    </row>
    <row r="29" spans="1:3" ht="15.75">
      <c r="A29" s="43">
        <f t="shared" si="0"/>
        <v>27</v>
      </c>
      <c r="B29" s="399" t="s">
        <v>601</v>
      </c>
      <c r="C29" s="223">
        <v>26</v>
      </c>
    </row>
    <row r="30" spans="1:3" ht="15.75">
      <c r="A30" s="43">
        <f t="shared" si="0"/>
        <v>28</v>
      </c>
      <c r="B30" s="45" t="s">
        <v>161</v>
      </c>
      <c r="C30" s="223">
        <v>27</v>
      </c>
    </row>
    <row r="31" spans="1:3" ht="15.75">
      <c r="A31" s="43">
        <f t="shared" si="0"/>
        <v>29</v>
      </c>
      <c r="B31" s="45" t="s">
        <v>641</v>
      </c>
      <c r="C31" s="223">
        <v>28</v>
      </c>
    </row>
    <row r="32" spans="1:3" ht="15.75">
      <c r="A32" s="43">
        <f t="shared" si="0"/>
        <v>30</v>
      </c>
      <c r="B32" s="45" t="s">
        <v>428</v>
      </c>
      <c r="C32" s="223">
        <v>29</v>
      </c>
    </row>
    <row r="33" spans="1:3" ht="15.75">
      <c r="A33" s="43">
        <f t="shared" si="0"/>
        <v>31</v>
      </c>
      <c r="B33" s="45" t="s">
        <v>642</v>
      </c>
      <c r="C33" s="223">
        <v>30</v>
      </c>
    </row>
    <row r="34" spans="1:3" ht="15.75">
      <c r="A34" s="43">
        <f t="shared" si="0"/>
        <v>32</v>
      </c>
      <c r="B34" s="45" t="s">
        <v>643</v>
      </c>
      <c r="C34" s="223">
        <v>31</v>
      </c>
    </row>
    <row r="35" spans="1:3" ht="15.75">
      <c r="A35" s="43">
        <f t="shared" si="0"/>
        <v>33</v>
      </c>
      <c r="B35" s="45" t="s">
        <v>644</v>
      </c>
      <c r="C35" s="223">
        <v>32</v>
      </c>
    </row>
    <row r="36" spans="1:3" s="160" customFormat="1" ht="15.75">
      <c r="A36" s="43">
        <f t="shared" si="0"/>
        <v>34</v>
      </c>
      <c r="B36" s="399" t="s">
        <v>621</v>
      </c>
      <c r="C36" s="223" t="s">
        <v>707</v>
      </c>
    </row>
    <row r="37" spans="1:3" s="8" customFormat="1" ht="15.75">
      <c r="A37" s="43">
        <f t="shared" si="0"/>
        <v>35</v>
      </c>
      <c r="B37" s="47" t="s">
        <v>646</v>
      </c>
      <c r="C37" s="223">
        <v>36</v>
      </c>
    </row>
    <row r="38" spans="1:3" ht="15.75">
      <c r="A38" s="43">
        <f t="shared" si="0"/>
        <v>36</v>
      </c>
      <c r="B38" s="45" t="s">
        <v>647</v>
      </c>
      <c r="C38" s="223">
        <v>37</v>
      </c>
    </row>
    <row r="39" spans="1:3" ht="15.75">
      <c r="A39" s="43">
        <f t="shared" si="0"/>
        <v>37</v>
      </c>
      <c r="B39" s="222" t="s">
        <v>622</v>
      </c>
      <c r="C39" s="223" t="s">
        <v>710</v>
      </c>
    </row>
    <row r="40" spans="1:3" ht="15.75">
      <c r="A40" s="43">
        <f t="shared" si="0"/>
        <v>38</v>
      </c>
      <c r="B40" s="222" t="s">
        <v>623</v>
      </c>
      <c r="C40" s="223">
        <v>41</v>
      </c>
    </row>
    <row r="41" spans="1:3" ht="15.75">
      <c r="A41" s="43">
        <f t="shared" si="0"/>
        <v>39</v>
      </c>
      <c r="B41" s="222" t="s">
        <v>624</v>
      </c>
      <c r="C41" s="223">
        <v>42</v>
      </c>
    </row>
    <row r="42" spans="1:3" ht="15.75">
      <c r="A42" s="43">
        <f t="shared" si="0"/>
        <v>40</v>
      </c>
      <c r="B42" s="222" t="s">
        <v>625</v>
      </c>
      <c r="C42" s="225">
        <v>43</v>
      </c>
    </row>
    <row r="43" spans="1:3" ht="15.75">
      <c r="A43" s="43">
        <f t="shared" si="0"/>
        <v>41</v>
      </c>
      <c r="B43" s="222" t="s">
        <v>626</v>
      </c>
      <c r="C43" s="223">
        <v>44</v>
      </c>
    </row>
    <row r="44" spans="1:3" ht="15.75">
      <c r="A44" s="43">
        <f t="shared" si="0"/>
        <v>42</v>
      </c>
      <c r="B44" s="637" t="s">
        <v>709</v>
      </c>
      <c r="C44" s="638"/>
    </row>
    <row r="61" spans="2:2" ht="15.75">
      <c r="B61" s="45" t="s">
        <v>207</v>
      </c>
    </row>
    <row r="62" spans="2:2" ht="15.75">
      <c r="B62" s="45" t="s">
        <v>160</v>
      </c>
    </row>
    <row r="63" spans="2:2">
      <c r="B63" s="46" t="s">
        <v>162</v>
      </c>
    </row>
    <row r="64" spans="2:2">
      <c r="B64" s="46" t="s">
        <v>163</v>
      </c>
    </row>
    <row r="65" spans="2:2">
      <c r="B65" s="47" t="s">
        <v>165</v>
      </c>
    </row>
    <row r="66" spans="2:2" ht="15.75">
      <c r="B66" s="45" t="s">
        <v>164</v>
      </c>
    </row>
    <row r="67" spans="2:2" ht="15.75">
      <c r="B67" s="222" t="s">
        <v>489</v>
      </c>
    </row>
    <row r="68" spans="2:2" ht="15.75">
      <c r="B68" s="222" t="s">
        <v>490</v>
      </c>
    </row>
    <row r="69" spans="2:2" ht="15.75">
      <c r="B69" s="222" t="s">
        <v>491</v>
      </c>
    </row>
    <row r="70" spans="2:2" ht="15.75">
      <c r="B70" s="224" t="s">
        <v>494</v>
      </c>
    </row>
    <row r="71" spans="2:2" ht="15.75">
      <c r="B71" s="45" t="s">
        <v>492</v>
      </c>
    </row>
  </sheetData>
  <mergeCells count="3">
    <mergeCell ref="A1:C1"/>
    <mergeCell ref="B8:C8"/>
    <mergeCell ref="B44:C44"/>
  </mergeCells>
  <pageMargins left="1.26" right="0.25" top="0.75" bottom="0.75" header="0.3" footer="0.3"/>
  <pageSetup scale="9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3" tint="0.59999389629810485"/>
  </sheetPr>
  <dimension ref="A1:K40"/>
  <sheetViews>
    <sheetView topLeftCell="A2" zoomScale="77" zoomScaleNormal="77" workbookViewId="0">
      <selection sqref="A1:K38"/>
    </sheetView>
  </sheetViews>
  <sheetFormatPr defaultRowHeight="15"/>
  <cols>
    <col min="1" max="1" width="4.5703125" customWidth="1"/>
    <col min="2" max="2" width="11" customWidth="1"/>
    <col min="3" max="3" width="13.42578125" customWidth="1"/>
    <col min="4" max="4" width="13.140625" customWidth="1"/>
    <col min="5" max="5" width="7.5703125" customWidth="1"/>
    <col min="6" max="6" width="10.140625" customWidth="1"/>
    <col min="7" max="7" width="12.140625" customWidth="1"/>
    <col min="8" max="8" width="7.28515625" customWidth="1"/>
    <col min="9" max="9" width="13.140625" style="18" customWidth="1"/>
    <col min="10" max="10" width="10.5703125" style="18" customWidth="1"/>
    <col min="11" max="11" width="7.28515625" style="18" customWidth="1"/>
    <col min="12" max="12" width="9.5703125" bestFit="1" customWidth="1"/>
  </cols>
  <sheetData>
    <row r="1" spans="1:11" s="9" customFormat="1" ht="32.25" customHeight="1">
      <c r="A1" s="722">
        <v>9</v>
      </c>
      <c r="B1" s="723"/>
      <c r="C1" s="723"/>
      <c r="D1" s="723"/>
      <c r="E1" s="723"/>
      <c r="F1" s="723"/>
      <c r="G1" s="723"/>
      <c r="H1" s="723"/>
      <c r="I1" s="723"/>
      <c r="J1" s="723"/>
      <c r="K1" s="724"/>
    </row>
    <row r="2" spans="1:11" ht="25.5" customHeight="1">
      <c r="A2" s="725" t="s">
        <v>196</v>
      </c>
      <c r="B2" s="726"/>
      <c r="C2" s="726"/>
      <c r="D2" s="726"/>
      <c r="E2" s="726"/>
      <c r="F2" s="726"/>
      <c r="G2" s="726"/>
      <c r="H2" s="726"/>
      <c r="I2" s="726"/>
      <c r="J2" s="726"/>
      <c r="K2" s="727"/>
    </row>
    <row r="3" spans="1:11" s="187" customFormat="1" ht="35.25" customHeight="1">
      <c r="A3" s="728" t="s">
        <v>698</v>
      </c>
      <c r="B3" s="729"/>
      <c r="C3" s="729"/>
      <c r="D3" s="729"/>
      <c r="E3" s="729"/>
      <c r="F3" s="729"/>
      <c r="G3" s="729"/>
      <c r="H3" s="729"/>
      <c r="I3" s="729"/>
      <c r="J3" s="729"/>
      <c r="K3" s="730"/>
    </row>
    <row r="4" spans="1:11" ht="51" customHeight="1">
      <c r="A4" s="98" t="s">
        <v>76</v>
      </c>
      <c r="B4" s="98" t="s">
        <v>0</v>
      </c>
      <c r="C4" s="98" t="s">
        <v>1</v>
      </c>
      <c r="D4" s="98" t="s">
        <v>2</v>
      </c>
      <c r="E4" s="98" t="s">
        <v>56</v>
      </c>
      <c r="F4" s="99" t="s">
        <v>57</v>
      </c>
      <c r="G4" s="98" t="s">
        <v>58</v>
      </c>
      <c r="H4" s="98" t="s">
        <v>59</v>
      </c>
      <c r="I4" s="207" t="s">
        <v>441</v>
      </c>
      <c r="J4" s="207" t="s">
        <v>442</v>
      </c>
      <c r="K4" s="207" t="s">
        <v>443</v>
      </c>
    </row>
    <row r="5" spans="1:11">
      <c r="A5" s="68">
        <f>ROW(A1)</f>
        <v>1</v>
      </c>
      <c r="B5" s="83" t="s">
        <v>4</v>
      </c>
      <c r="C5" s="179">
        <v>14858.14</v>
      </c>
      <c r="D5" s="179">
        <v>4826.41</v>
      </c>
      <c r="E5" s="81">
        <f>D5/C5*100</f>
        <v>32.483271795796782</v>
      </c>
      <c r="F5" s="81">
        <v>0</v>
      </c>
      <c r="G5" s="81">
        <f>D5+F5</f>
        <v>4826.41</v>
      </c>
      <c r="H5" s="81">
        <f>G5/C5*100</f>
        <v>32.483271795796782</v>
      </c>
      <c r="I5" s="180">
        <v>0</v>
      </c>
      <c r="J5" s="180">
        <f>G5+I5</f>
        <v>4826.41</v>
      </c>
      <c r="K5" s="180">
        <f>J5/C5*100</f>
        <v>32.483271795796782</v>
      </c>
    </row>
    <row r="6" spans="1:11">
      <c r="A6" s="68">
        <f t="shared" ref="A6:A19" si="0">ROW(A2)</f>
        <v>2</v>
      </c>
      <c r="B6" s="39" t="s">
        <v>5</v>
      </c>
      <c r="C6" s="179">
        <v>150907.78</v>
      </c>
      <c r="D6" s="179">
        <v>31001.260000000002</v>
      </c>
      <c r="E6" s="81">
        <f>D6/C6*100</f>
        <v>20.543182067882785</v>
      </c>
      <c r="F6" s="81">
        <v>0</v>
      </c>
      <c r="G6" s="81">
        <f t="shared" ref="G6:G38" si="1">D6+F6</f>
        <v>31001.260000000002</v>
      </c>
      <c r="H6" s="81">
        <f>G6/C6*100</f>
        <v>20.543182067882785</v>
      </c>
      <c r="I6" s="180">
        <v>0</v>
      </c>
      <c r="J6" s="180">
        <f>G6+I6</f>
        <v>31001.260000000002</v>
      </c>
      <c r="K6" s="180">
        <f t="shared" ref="K6:K38" si="2">J6/C6*100</f>
        <v>20.543182067882785</v>
      </c>
    </row>
    <row r="7" spans="1:11">
      <c r="A7" s="68">
        <f t="shared" si="0"/>
        <v>3</v>
      </c>
      <c r="B7" s="39" t="s">
        <v>6</v>
      </c>
      <c r="C7" s="179">
        <v>23749</v>
      </c>
      <c r="D7" s="179">
        <v>5019</v>
      </c>
      <c r="E7" s="81">
        <f>D7/C7*100</f>
        <v>21.13352141142785</v>
      </c>
      <c r="F7" s="81">
        <v>0</v>
      </c>
      <c r="G7" s="81">
        <f t="shared" si="1"/>
        <v>5019</v>
      </c>
      <c r="H7" s="81">
        <f t="shared" ref="H7:H12" si="3">G7/C7*100</f>
        <v>21.13352141142785</v>
      </c>
      <c r="I7" s="180">
        <v>0</v>
      </c>
      <c r="J7" s="180">
        <f t="shared" ref="J7:J38" si="4">G7+I7</f>
        <v>5019</v>
      </c>
      <c r="K7" s="180">
        <f t="shared" si="2"/>
        <v>21.13352141142785</v>
      </c>
    </row>
    <row r="8" spans="1:11">
      <c r="A8" s="68">
        <f t="shared" si="0"/>
        <v>4</v>
      </c>
      <c r="B8" s="39" t="s">
        <v>7</v>
      </c>
      <c r="C8" s="179">
        <v>14033.11</v>
      </c>
      <c r="D8" s="179">
        <v>2818.97</v>
      </c>
      <c r="E8" s="81">
        <f t="shared" ref="E8:E38" si="5">D8/C8*100</f>
        <v>20.087991899158489</v>
      </c>
      <c r="F8" s="81">
        <v>0</v>
      </c>
      <c r="G8" s="81">
        <f t="shared" si="1"/>
        <v>2818.97</v>
      </c>
      <c r="H8" s="81">
        <f t="shared" si="3"/>
        <v>20.087991899158489</v>
      </c>
      <c r="I8" s="180">
        <v>0</v>
      </c>
      <c r="J8" s="180">
        <f t="shared" si="4"/>
        <v>2818.97</v>
      </c>
      <c r="K8" s="180">
        <f t="shared" si="2"/>
        <v>20.087991899158489</v>
      </c>
    </row>
    <row r="9" spans="1:11">
      <c r="A9" s="68">
        <f t="shared" si="0"/>
        <v>5</v>
      </c>
      <c r="B9" s="39" t="s">
        <v>8</v>
      </c>
      <c r="C9" s="179">
        <v>31254.940000000002</v>
      </c>
      <c r="D9" s="179">
        <v>14500.460000000001</v>
      </c>
      <c r="E9" s="81">
        <f t="shared" si="5"/>
        <v>46.394138014662637</v>
      </c>
      <c r="F9" s="81">
        <v>0</v>
      </c>
      <c r="G9" s="81">
        <f t="shared" si="1"/>
        <v>14500.460000000001</v>
      </c>
      <c r="H9" s="81">
        <f t="shared" si="3"/>
        <v>46.394138014662637</v>
      </c>
      <c r="I9" s="180">
        <v>0</v>
      </c>
      <c r="J9" s="180">
        <f t="shared" si="4"/>
        <v>14500.460000000001</v>
      </c>
      <c r="K9" s="180">
        <f t="shared" si="2"/>
        <v>46.394138014662637</v>
      </c>
    </row>
    <row r="10" spans="1:11">
      <c r="A10" s="68">
        <f t="shared" si="0"/>
        <v>6</v>
      </c>
      <c r="B10" s="39" t="s">
        <v>9</v>
      </c>
      <c r="C10" s="179">
        <v>27372.38</v>
      </c>
      <c r="D10" s="179">
        <v>5770.1200000000008</v>
      </c>
      <c r="E10" s="81">
        <f t="shared" si="5"/>
        <v>21.080081454371161</v>
      </c>
      <c r="F10" s="81">
        <v>0</v>
      </c>
      <c r="G10" s="81">
        <f t="shared" si="1"/>
        <v>5770.1200000000008</v>
      </c>
      <c r="H10" s="81">
        <f t="shared" si="3"/>
        <v>21.080081454371161</v>
      </c>
      <c r="I10" s="180">
        <v>0</v>
      </c>
      <c r="J10" s="180">
        <f t="shared" si="4"/>
        <v>5770.1200000000008</v>
      </c>
      <c r="K10" s="180">
        <f t="shared" si="2"/>
        <v>21.080081454371161</v>
      </c>
    </row>
    <row r="11" spans="1:11">
      <c r="A11" s="68">
        <f t="shared" si="0"/>
        <v>7</v>
      </c>
      <c r="B11" s="39" t="s">
        <v>11</v>
      </c>
      <c r="C11" s="179">
        <v>14149.95</v>
      </c>
      <c r="D11" s="179">
        <v>8098.99</v>
      </c>
      <c r="E11" s="81">
        <f t="shared" si="5"/>
        <v>57.236880695691497</v>
      </c>
      <c r="F11" s="81">
        <v>0</v>
      </c>
      <c r="G11" s="81">
        <f t="shared" si="1"/>
        <v>8098.99</v>
      </c>
      <c r="H11" s="81">
        <f t="shared" si="3"/>
        <v>57.236880695691497</v>
      </c>
      <c r="I11" s="180">
        <v>0</v>
      </c>
      <c r="J11" s="180">
        <f t="shared" si="4"/>
        <v>8098.99</v>
      </c>
      <c r="K11" s="180">
        <f t="shared" si="2"/>
        <v>57.236880695691497</v>
      </c>
    </row>
    <row r="12" spans="1:11">
      <c r="A12" s="68">
        <f t="shared" si="0"/>
        <v>8</v>
      </c>
      <c r="B12" s="39" t="s">
        <v>12</v>
      </c>
      <c r="C12" s="179">
        <v>1309.57</v>
      </c>
      <c r="D12" s="179">
        <v>551.34</v>
      </c>
      <c r="E12" s="81">
        <f t="shared" si="5"/>
        <v>42.100842261200242</v>
      </c>
      <c r="F12" s="81">
        <v>0</v>
      </c>
      <c r="G12" s="81">
        <f t="shared" si="1"/>
        <v>551.34</v>
      </c>
      <c r="H12" s="81">
        <f t="shared" si="3"/>
        <v>42.100842261200242</v>
      </c>
      <c r="I12" s="180">
        <v>0</v>
      </c>
      <c r="J12" s="180">
        <f t="shared" si="4"/>
        <v>551.34</v>
      </c>
      <c r="K12" s="180">
        <f t="shared" si="2"/>
        <v>42.100842261200242</v>
      </c>
    </row>
    <row r="13" spans="1:11">
      <c r="A13" s="68">
        <f t="shared" si="0"/>
        <v>9</v>
      </c>
      <c r="B13" s="39" t="s">
        <v>13</v>
      </c>
      <c r="C13" s="179">
        <v>3858.07</v>
      </c>
      <c r="D13" s="179">
        <v>644.97</v>
      </c>
      <c r="E13" s="81">
        <f t="shared" ref="E13:E20" si="6">D13/C13*100</f>
        <v>16.717426070548228</v>
      </c>
      <c r="F13" s="81">
        <v>0</v>
      </c>
      <c r="G13" s="81">
        <f t="shared" si="1"/>
        <v>644.97</v>
      </c>
      <c r="H13" s="81">
        <f t="shared" ref="H13:H20" si="7">G13/C13*100</f>
        <v>16.717426070548228</v>
      </c>
      <c r="I13" s="180">
        <v>0</v>
      </c>
      <c r="J13" s="180">
        <f t="shared" si="4"/>
        <v>644.97</v>
      </c>
      <c r="K13" s="180">
        <f t="shared" si="2"/>
        <v>16.717426070548228</v>
      </c>
    </row>
    <row r="14" spans="1:11">
      <c r="A14" s="68">
        <f t="shared" si="0"/>
        <v>10</v>
      </c>
      <c r="B14" s="39" t="s">
        <v>14</v>
      </c>
      <c r="C14" s="179">
        <v>30476.25</v>
      </c>
      <c r="D14" s="179">
        <v>9869.81</v>
      </c>
      <c r="E14" s="81">
        <f t="shared" si="6"/>
        <v>32.385250810057009</v>
      </c>
      <c r="F14" s="81">
        <v>0</v>
      </c>
      <c r="G14" s="81">
        <f t="shared" si="1"/>
        <v>9869.81</v>
      </c>
      <c r="H14" s="81">
        <f t="shared" si="7"/>
        <v>32.385250810057009</v>
      </c>
      <c r="I14" s="180">
        <v>0</v>
      </c>
      <c r="J14" s="180">
        <f t="shared" si="4"/>
        <v>9869.81</v>
      </c>
      <c r="K14" s="180">
        <f t="shared" si="2"/>
        <v>32.385250810057009</v>
      </c>
    </row>
    <row r="15" spans="1:11">
      <c r="A15" s="68">
        <f t="shared" si="0"/>
        <v>11</v>
      </c>
      <c r="B15" s="39" t="s">
        <v>15</v>
      </c>
      <c r="C15" s="179">
        <v>15265.95</v>
      </c>
      <c r="D15" s="179">
        <v>822.63</v>
      </c>
      <c r="E15" s="81">
        <f t="shared" si="6"/>
        <v>5.3886590746072143</v>
      </c>
      <c r="F15" s="81">
        <v>0</v>
      </c>
      <c r="G15" s="81">
        <f t="shared" si="1"/>
        <v>822.63</v>
      </c>
      <c r="H15" s="81">
        <f t="shared" si="7"/>
        <v>5.3886590746072143</v>
      </c>
      <c r="I15" s="180">
        <v>0</v>
      </c>
      <c r="J15" s="180">
        <f t="shared" si="4"/>
        <v>822.63</v>
      </c>
      <c r="K15" s="180">
        <f t="shared" si="2"/>
        <v>5.3886590746072143</v>
      </c>
    </row>
    <row r="16" spans="1:11">
      <c r="A16" s="68">
        <f t="shared" si="0"/>
        <v>12</v>
      </c>
      <c r="B16" s="39" t="s">
        <v>16</v>
      </c>
      <c r="C16" s="322">
        <v>1128620.6499999999</v>
      </c>
      <c r="D16" s="322">
        <v>289573.2</v>
      </c>
      <c r="E16" s="81">
        <f t="shared" si="6"/>
        <v>25.657265796084811</v>
      </c>
      <c r="F16" s="81">
        <v>2281</v>
      </c>
      <c r="G16" s="81">
        <f t="shared" si="1"/>
        <v>291854.2</v>
      </c>
      <c r="H16" s="81">
        <f t="shared" si="7"/>
        <v>25.859370905538547</v>
      </c>
      <c r="I16" s="97">
        <v>90133</v>
      </c>
      <c r="J16" s="180">
        <f t="shared" si="4"/>
        <v>381987.2</v>
      </c>
      <c r="K16" s="180">
        <f t="shared" si="2"/>
        <v>33.845490953935673</v>
      </c>
    </row>
    <row r="17" spans="1:11">
      <c r="A17" s="68">
        <f t="shared" si="0"/>
        <v>13</v>
      </c>
      <c r="B17" s="39" t="s">
        <v>17</v>
      </c>
      <c r="C17" s="179">
        <v>11800</v>
      </c>
      <c r="D17" s="179">
        <v>1700</v>
      </c>
      <c r="E17" s="81">
        <f t="shared" si="6"/>
        <v>14.40677966101695</v>
      </c>
      <c r="F17" s="81">
        <v>0</v>
      </c>
      <c r="G17" s="81">
        <f t="shared" si="1"/>
        <v>1700</v>
      </c>
      <c r="H17" s="81">
        <f t="shared" si="7"/>
        <v>14.40677966101695</v>
      </c>
      <c r="I17" s="180">
        <v>0</v>
      </c>
      <c r="J17" s="180">
        <f t="shared" si="4"/>
        <v>1700</v>
      </c>
      <c r="K17" s="180">
        <f t="shared" si="2"/>
        <v>14.40677966101695</v>
      </c>
    </row>
    <row r="18" spans="1:11">
      <c r="A18" s="68">
        <f t="shared" si="0"/>
        <v>14</v>
      </c>
      <c r="B18" s="39" t="s">
        <v>18</v>
      </c>
      <c r="C18" s="179">
        <v>19144</v>
      </c>
      <c r="D18" s="179">
        <v>7796</v>
      </c>
      <c r="E18" s="81">
        <f t="shared" si="6"/>
        <v>40.722941913915591</v>
      </c>
      <c r="F18" s="81">
        <v>0</v>
      </c>
      <c r="G18" s="81">
        <f t="shared" si="1"/>
        <v>7796</v>
      </c>
      <c r="H18" s="81">
        <f t="shared" si="7"/>
        <v>40.722941913915591</v>
      </c>
      <c r="I18" s="180">
        <v>0</v>
      </c>
      <c r="J18" s="180">
        <f t="shared" si="4"/>
        <v>7796</v>
      </c>
      <c r="K18" s="180">
        <f t="shared" si="2"/>
        <v>40.722941913915591</v>
      </c>
    </row>
    <row r="19" spans="1:11">
      <c r="A19" s="68">
        <f t="shared" si="0"/>
        <v>15</v>
      </c>
      <c r="B19" s="100" t="s">
        <v>19</v>
      </c>
      <c r="C19" s="179">
        <v>14696</v>
      </c>
      <c r="D19" s="179">
        <v>7172</v>
      </c>
      <c r="E19" s="81">
        <f t="shared" si="6"/>
        <v>48.802395209580837</v>
      </c>
      <c r="F19" s="81">
        <v>0</v>
      </c>
      <c r="G19" s="81">
        <f t="shared" si="1"/>
        <v>7172</v>
      </c>
      <c r="H19" s="81">
        <f t="shared" si="7"/>
        <v>48.802395209580837</v>
      </c>
      <c r="I19" s="180">
        <v>0</v>
      </c>
      <c r="J19" s="180">
        <f t="shared" si="4"/>
        <v>7172</v>
      </c>
      <c r="K19" s="180">
        <f t="shared" si="2"/>
        <v>48.802395209580837</v>
      </c>
    </row>
    <row r="20" spans="1:11" s="61" customFormat="1">
      <c r="A20" s="68">
        <f>ROW(A16)</f>
        <v>16</v>
      </c>
      <c r="B20" s="38" t="s">
        <v>20</v>
      </c>
      <c r="C20" s="179">
        <v>6894.92</v>
      </c>
      <c r="D20" s="179">
        <v>860.69</v>
      </c>
      <c r="E20" s="81">
        <f t="shared" si="6"/>
        <v>12.482958467973523</v>
      </c>
      <c r="F20" s="81">
        <v>0</v>
      </c>
      <c r="G20" s="81">
        <f t="shared" si="1"/>
        <v>860.69</v>
      </c>
      <c r="H20" s="81">
        <f t="shared" si="7"/>
        <v>12.482958467973523</v>
      </c>
      <c r="I20" s="180">
        <v>0</v>
      </c>
      <c r="J20" s="180">
        <f t="shared" si="4"/>
        <v>860.69</v>
      </c>
      <c r="K20" s="180">
        <f t="shared" si="2"/>
        <v>12.482958467973523</v>
      </c>
    </row>
    <row r="21" spans="1:11" s="7" customFormat="1">
      <c r="A21" s="733" t="s">
        <v>96</v>
      </c>
      <c r="B21" s="734"/>
      <c r="C21" s="101">
        <f>SUM(C5:C20)</f>
        <v>1508390.71</v>
      </c>
      <c r="D21" s="101">
        <f>SUM(D5:D20)</f>
        <v>391025.85000000003</v>
      </c>
      <c r="E21" s="85">
        <f t="shared" si="5"/>
        <v>25.923379626224296</v>
      </c>
      <c r="F21" s="101">
        <f>SUM(F5:F20)</f>
        <v>2281</v>
      </c>
      <c r="G21" s="85">
        <f t="shared" si="1"/>
        <v>393306.85000000003</v>
      </c>
      <c r="H21" s="85">
        <f t="shared" ref="H21:H38" si="8">G21/C21*100</f>
        <v>26.074600393156761</v>
      </c>
      <c r="I21" s="170">
        <f>SUM(I5:I20)</f>
        <v>90133</v>
      </c>
      <c r="J21" s="170">
        <f t="shared" si="4"/>
        <v>483439.85000000003</v>
      </c>
      <c r="K21" s="170">
        <f t="shared" si="2"/>
        <v>32.050041596981202</v>
      </c>
    </row>
    <row r="22" spans="1:11">
      <c r="A22" s="37">
        <v>1</v>
      </c>
      <c r="B22" s="37" t="s">
        <v>24</v>
      </c>
      <c r="C22" s="147">
        <v>41319.54</v>
      </c>
      <c r="D22" s="147">
        <v>5649.77</v>
      </c>
      <c r="E22" s="81">
        <f t="shared" si="5"/>
        <v>13.673361320092143</v>
      </c>
      <c r="F22" s="81">
        <v>0</v>
      </c>
      <c r="G22" s="81">
        <f t="shared" si="1"/>
        <v>5649.77</v>
      </c>
      <c r="H22" s="81">
        <f t="shared" si="8"/>
        <v>13.673361320092143</v>
      </c>
      <c r="I22" s="180">
        <v>0</v>
      </c>
      <c r="J22" s="180">
        <f t="shared" si="4"/>
        <v>5649.77</v>
      </c>
      <c r="K22" s="180">
        <f t="shared" si="2"/>
        <v>13.673361320092143</v>
      </c>
    </row>
    <row r="23" spans="1:11">
      <c r="A23" s="37">
        <v>2</v>
      </c>
      <c r="B23" s="37" t="s">
        <v>420</v>
      </c>
      <c r="C23" s="147">
        <v>2692.6</v>
      </c>
      <c r="D23" s="147">
        <v>186.67</v>
      </c>
      <c r="E23" s="81">
        <f t="shared" si="5"/>
        <v>6.9327044492312266</v>
      </c>
      <c r="F23" s="81">
        <v>0</v>
      </c>
      <c r="G23" s="81">
        <f t="shared" si="1"/>
        <v>186.67</v>
      </c>
      <c r="H23" s="81">
        <f t="shared" si="8"/>
        <v>6.9327044492312266</v>
      </c>
      <c r="I23" s="180">
        <v>0</v>
      </c>
      <c r="J23" s="180">
        <f t="shared" si="4"/>
        <v>186.67</v>
      </c>
      <c r="K23" s="180">
        <f t="shared" si="2"/>
        <v>6.9327044492312266</v>
      </c>
    </row>
    <row r="24" spans="1:11">
      <c r="A24" s="37">
        <v>3</v>
      </c>
      <c r="B24" s="37" t="s">
        <v>21</v>
      </c>
      <c r="C24" s="147">
        <v>59519.13</v>
      </c>
      <c r="D24" s="147">
        <v>13317.07</v>
      </c>
      <c r="E24" s="81">
        <f t="shared" si="5"/>
        <v>22.374436588706857</v>
      </c>
      <c r="F24" s="81">
        <v>0</v>
      </c>
      <c r="G24" s="81">
        <f t="shared" si="1"/>
        <v>13317.07</v>
      </c>
      <c r="H24" s="81">
        <f t="shared" si="8"/>
        <v>22.374436588706857</v>
      </c>
      <c r="I24" s="180">
        <v>0</v>
      </c>
      <c r="J24" s="180">
        <f t="shared" si="4"/>
        <v>13317.07</v>
      </c>
      <c r="K24" s="180">
        <f t="shared" si="2"/>
        <v>22.374436588706857</v>
      </c>
    </row>
    <row r="25" spans="1:11">
      <c r="A25" s="37">
        <v>4</v>
      </c>
      <c r="B25" s="37" t="s">
        <v>22</v>
      </c>
      <c r="C25" s="147">
        <v>59012.2</v>
      </c>
      <c r="D25" s="147">
        <v>6029.63</v>
      </c>
      <c r="E25" s="81">
        <f t="shared" si="5"/>
        <v>10.217599072734112</v>
      </c>
      <c r="F25" s="81">
        <v>0</v>
      </c>
      <c r="G25" s="81">
        <f t="shared" si="1"/>
        <v>6029.63</v>
      </c>
      <c r="H25" s="81">
        <f t="shared" si="8"/>
        <v>10.217599072734112</v>
      </c>
      <c r="I25" s="180">
        <v>0</v>
      </c>
      <c r="J25" s="180">
        <f t="shared" si="4"/>
        <v>6029.63</v>
      </c>
      <c r="K25" s="180">
        <f t="shared" si="2"/>
        <v>10.217599072734112</v>
      </c>
    </row>
    <row r="26" spans="1:11">
      <c r="A26" s="37">
        <v>6</v>
      </c>
      <c r="B26" s="37" t="s">
        <v>10</v>
      </c>
      <c r="C26" s="147">
        <v>10121.15</v>
      </c>
      <c r="D26" s="147">
        <v>3039.34</v>
      </c>
      <c r="E26" s="81">
        <f t="shared" si="5"/>
        <v>30.029591498989745</v>
      </c>
      <c r="F26" s="81">
        <v>0</v>
      </c>
      <c r="G26" s="81">
        <f t="shared" si="1"/>
        <v>3039.34</v>
      </c>
      <c r="H26" s="81">
        <f t="shared" si="8"/>
        <v>30.029591498989745</v>
      </c>
      <c r="I26" s="180">
        <v>0</v>
      </c>
      <c r="J26" s="180">
        <f t="shared" si="4"/>
        <v>3039.34</v>
      </c>
      <c r="K26" s="180">
        <f t="shared" si="2"/>
        <v>30.029591498989745</v>
      </c>
    </row>
    <row r="27" spans="1:11">
      <c r="A27" s="76">
        <v>7</v>
      </c>
      <c r="B27" s="37" t="s">
        <v>23</v>
      </c>
      <c r="C27" s="147">
        <v>8784.23</v>
      </c>
      <c r="D27" s="147">
        <v>6047.47</v>
      </c>
      <c r="E27" s="81">
        <f t="shared" si="5"/>
        <v>68.844622693167196</v>
      </c>
      <c r="F27" s="81">
        <v>0</v>
      </c>
      <c r="G27" s="81">
        <f t="shared" si="1"/>
        <v>6047.47</v>
      </c>
      <c r="H27" s="81">
        <f t="shared" si="8"/>
        <v>68.844622693167196</v>
      </c>
      <c r="I27" s="180">
        <v>0</v>
      </c>
      <c r="J27" s="180">
        <f t="shared" si="4"/>
        <v>6047.47</v>
      </c>
      <c r="K27" s="180">
        <f t="shared" si="2"/>
        <v>68.844622693167196</v>
      </c>
    </row>
    <row r="28" spans="1:11">
      <c r="A28" s="38">
        <v>8</v>
      </c>
      <c r="B28" s="77" t="s">
        <v>181</v>
      </c>
      <c r="C28" s="147">
        <v>786.23</v>
      </c>
      <c r="D28" s="147">
        <v>2167.9899999999998</v>
      </c>
      <c r="E28" s="81">
        <f t="shared" si="5"/>
        <v>275.74501100186961</v>
      </c>
      <c r="F28" s="81">
        <v>0</v>
      </c>
      <c r="G28" s="81">
        <f t="shared" si="1"/>
        <v>2167.9899999999998</v>
      </c>
      <c r="H28" s="81">
        <f t="shared" si="8"/>
        <v>275.74501100186961</v>
      </c>
      <c r="I28" s="180">
        <v>0</v>
      </c>
      <c r="J28" s="180">
        <f t="shared" si="4"/>
        <v>2167.9899999999998</v>
      </c>
      <c r="K28" s="180">
        <f t="shared" si="2"/>
        <v>275.74501100186961</v>
      </c>
    </row>
    <row r="29" spans="1:11" s="10" customFormat="1">
      <c r="A29" s="38">
        <v>9</v>
      </c>
      <c r="B29" s="38" t="s">
        <v>25</v>
      </c>
      <c r="C29" s="147">
        <v>4448</v>
      </c>
      <c r="D29" s="147">
        <v>14</v>
      </c>
      <c r="E29" s="81">
        <f t="shared" si="5"/>
        <v>0.31474820143884891</v>
      </c>
      <c r="F29" s="81">
        <v>0</v>
      </c>
      <c r="G29" s="81">
        <f t="shared" si="1"/>
        <v>14</v>
      </c>
      <c r="H29" s="81">
        <f t="shared" si="8"/>
        <v>0.31474820143884891</v>
      </c>
      <c r="I29" s="180">
        <v>0</v>
      </c>
      <c r="J29" s="180">
        <f t="shared" si="4"/>
        <v>14</v>
      </c>
      <c r="K29" s="180">
        <f t="shared" si="2"/>
        <v>0.31474820143884891</v>
      </c>
    </row>
    <row r="30" spans="1:11" s="3" customFormat="1">
      <c r="A30" s="731" t="s">
        <v>190</v>
      </c>
      <c r="B30" s="735"/>
      <c r="C30" s="101">
        <f>SUM(C22:C29)</f>
        <v>186683.08</v>
      </c>
      <c r="D30" s="101">
        <f>SUM(D22:D29)</f>
        <v>36451.94</v>
      </c>
      <c r="E30" s="85">
        <f t="shared" si="5"/>
        <v>19.526108097209455</v>
      </c>
      <c r="F30" s="101">
        <f t="shared" ref="F30" si="9">SUM(F22:F28)</f>
        <v>0</v>
      </c>
      <c r="G30" s="85">
        <f t="shared" si="1"/>
        <v>36451.94</v>
      </c>
      <c r="H30" s="85">
        <f t="shared" si="8"/>
        <v>19.526108097209455</v>
      </c>
      <c r="I30" s="170">
        <f>SUM(I22:I29)</f>
        <v>0</v>
      </c>
      <c r="J30" s="170">
        <f t="shared" si="4"/>
        <v>36451.94</v>
      </c>
      <c r="K30" s="170">
        <f t="shared" si="2"/>
        <v>19.526108097209455</v>
      </c>
    </row>
    <row r="31" spans="1:11" ht="14.25" customHeight="1">
      <c r="A31" s="37">
        <v>1</v>
      </c>
      <c r="B31" s="39" t="s">
        <v>27</v>
      </c>
      <c r="C31" s="147">
        <v>83166.64</v>
      </c>
      <c r="D31" s="147">
        <v>16434.62</v>
      </c>
      <c r="E31" s="81">
        <f t="shared" si="5"/>
        <v>19.761072468480148</v>
      </c>
      <c r="F31" s="81">
        <v>0</v>
      </c>
      <c r="G31" s="81">
        <f t="shared" si="1"/>
        <v>16434.62</v>
      </c>
      <c r="H31" s="81">
        <f t="shared" si="8"/>
        <v>19.761072468480148</v>
      </c>
      <c r="I31" s="206">
        <v>74680.78</v>
      </c>
      <c r="J31" s="180">
        <f t="shared" si="4"/>
        <v>91115.4</v>
      </c>
      <c r="K31" s="180">
        <f t="shared" si="2"/>
        <v>109.55763031907986</v>
      </c>
    </row>
    <row r="32" spans="1:11" s="3" customFormat="1">
      <c r="A32" s="736" t="s">
        <v>98</v>
      </c>
      <c r="B32" s="732"/>
      <c r="C32" s="75">
        <f>C31</f>
        <v>83166.64</v>
      </c>
      <c r="D32" s="75">
        <f>D31</f>
        <v>16434.62</v>
      </c>
      <c r="E32" s="85">
        <f t="shared" si="5"/>
        <v>19.761072468480148</v>
      </c>
      <c r="F32" s="101">
        <f t="shared" ref="F32" si="10">SUM(F31)</f>
        <v>0</v>
      </c>
      <c r="G32" s="85">
        <f t="shared" si="1"/>
        <v>16434.62</v>
      </c>
      <c r="H32" s="85">
        <f t="shared" si="8"/>
        <v>19.761072468480148</v>
      </c>
      <c r="I32" s="170">
        <f>I31</f>
        <v>74680.78</v>
      </c>
      <c r="J32" s="170">
        <f t="shared" si="4"/>
        <v>91115.4</v>
      </c>
      <c r="K32" s="170">
        <f t="shared" si="2"/>
        <v>109.55763031907986</v>
      </c>
    </row>
    <row r="33" spans="1:11">
      <c r="A33" s="38">
        <v>1</v>
      </c>
      <c r="B33" s="102" t="s">
        <v>28</v>
      </c>
      <c r="C33" s="147">
        <v>38092.700000000004</v>
      </c>
      <c r="D33" s="147">
        <v>32990.14</v>
      </c>
      <c r="E33" s="81">
        <f t="shared" si="5"/>
        <v>86.604887550633052</v>
      </c>
      <c r="F33" s="81">
        <v>0</v>
      </c>
      <c r="G33" s="81">
        <f t="shared" si="1"/>
        <v>32990.14</v>
      </c>
      <c r="H33" s="81">
        <f t="shared" si="8"/>
        <v>86.604887550633052</v>
      </c>
      <c r="I33" s="206">
        <v>8762.35</v>
      </c>
      <c r="J33" s="180">
        <f t="shared" si="4"/>
        <v>41752.49</v>
      </c>
      <c r="K33" s="180">
        <f t="shared" si="2"/>
        <v>109.60758885560749</v>
      </c>
    </row>
    <row r="34" spans="1:11" s="3" customFormat="1">
      <c r="A34" s="731" t="s">
        <v>189</v>
      </c>
      <c r="B34" s="732"/>
      <c r="C34" s="101">
        <f>SUM(C33)</f>
        <v>38092.700000000004</v>
      </c>
      <c r="D34" s="74">
        <f t="shared" ref="D34" si="11">SUM(D33)</f>
        <v>32990.14</v>
      </c>
      <c r="E34" s="85">
        <f t="shared" si="5"/>
        <v>86.604887550633052</v>
      </c>
      <c r="F34" s="101">
        <f t="shared" ref="F34" si="12">SUM(F33)</f>
        <v>0</v>
      </c>
      <c r="G34" s="85">
        <f t="shared" si="1"/>
        <v>32990.14</v>
      </c>
      <c r="H34" s="85">
        <f t="shared" si="8"/>
        <v>86.604887550633052</v>
      </c>
      <c r="I34" s="170">
        <f>I33</f>
        <v>8762.35</v>
      </c>
      <c r="J34" s="170">
        <f t="shared" si="4"/>
        <v>41752.49</v>
      </c>
      <c r="K34" s="170">
        <f t="shared" si="2"/>
        <v>109.60758885560749</v>
      </c>
    </row>
    <row r="35" spans="1:11" s="3" customFormat="1" ht="15" customHeight="1">
      <c r="A35" s="709" t="s">
        <v>416</v>
      </c>
      <c r="B35" s="737"/>
      <c r="C35" s="101">
        <f>C21+C30+C32+C34</f>
        <v>1816333.13</v>
      </c>
      <c r="D35" s="101">
        <f>D21+D30+D32+D34</f>
        <v>476902.55000000005</v>
      </c>
      <c r="E35" s="85">
        <f t="shared" si="5"/>
        <v>26.256337129081608</v>
      </c>
      <c r="F35" s="101">
        <f>F21+F30+F32+F34</f>
        <v>2281</v>
      </c>
      <c r="G35" s="85">
        <f t="shared" si="1"/>
        <v>479183.55000000005</v>
      </c>
      <c r="H35" s="85">
        <f t="shared" si="8"/>
        <v>26.381919818860545</v>
      </c>
      <c r="I35" s="170">
        <f>I21+I30+I32+I34</f>
        <v>173576.13</v>
      </c>
      <c r="J35" s="170">
        <f t="shared" si="4"/>
        <v>652759.68000000005</v>
      </c>
      <c r="K35" s="170">
        <f t="shared" si="2"/>
        <v>35.938323714879331</v>
      </c>
    </row>
    <row r="36" spans="1:11" s="3" customFormat="1">
      <c r="A36" s="709" t="s">
        <v>186</v>
      </c>
      <c r="B36" s="732"/>
      <c r="C36" s="75">
        <v>0</v>
      </c>
      <c r="D36" s="85">
        <v>6367.87</v>
      </c>
      <c r="E36" s="85">
        <v>0</v>
      </c>
      <c r="F36" s="85">
        <v>0</v>
      </c>
      <c r="G36" s="85">
        <f t="shared" si="1"/>
        <v>6367.87</v>
      </c>
      <c r="H36" s="85">
        <v>0</v>
      </c>
      <c r="I36" s="170">
        <v>0</v>
      </c>
      <c r="J36" s="170">
        <f t="shared" si="4"/>
        <v>6367.87</v>
      </c>
      <c r="K36" s="170">
        <v>0</v>
      </c>
    </row>
    <row r="37" spans="1:11" s="3" customFormat="1">
      <c r="A37" s="709" t="s">
        <v>29</v>
      </c>
      <c r="B37" s="732"/>
      <c r="C37" s="148">
        <v>0</v>
      </c>
      <c r="D37" s="85">
        <v>85509.52</v>
      </c>
      <c r="E37" s="85">
        <v>0</v>
      </c>
      <c r="F37" s="85">
        <v>0</v>
      </c>
      <c r="G37" s="85">
        <f t="shared" si="1"/>
        <v>85509.52</v>
      </c>
      <c r="H37" s="85">
        <v>0</v>
      </c>
      <c r="I37" s="170">
        <v>0</v>
      </c>
      <c r="J37" s="170">
        <f t="shared" si="4"/>
        <v>85509.52</v>
      </c>
      <c r="K37" s="170">
        <v>0</v>
      </c>
    </row>
    <row r="38" spans="1:11" s="3" customFormat="1">
      <c r="A38" s="709" t="s">
        <v>87</v>
      </c>
      <c r="B38" s="732"/>
      <c r="C38" s="101">
        <f>C21+C30+C32+C34+C36+C37</f>
        <v>1816333.13</v>
      </c>
      <c r="D38" s="101">
        <f>D21+D30+D32+D34+D36+D37</f>
        <v>568779.94000000006</v>
      </c>
      <c r="E38" s="85">
        <f t="shared" si="5"/>
        <v>31.314736851163428</v>
      </c>
      <c r="F38" s="101">
        <f>F21+F30+F32+F34</f>
        <v>2281</v>
      </c>
      <c r="G38" s="85">
        <f t="shared" si="1"/>
        <v>571060.94000000006</v>
      </c>
      <c r="H38" s="85">
        <f t="shared" si="8"/>
        <v>31.440319540942362</v>
      </c>
      <c r="I38" s="170">
        <f>I21+I30+I32+I34+I36+I37</f>
        <v>173576.13</v>
      </c>
      <c r="J38" s="170">
        <f t="shared" si="4"/>
        <v>744637.07000000007</v>
      </c>
      <c r="K38" s="170">
        <f t="shared" si="2"/>
        <v>40.996723436961155</v>
      </c>
    </row>
    <row r="40" spans="1:11">
      <c r="G40" s="18"/>
    </row>
  </sheetData>
  <mergeCells count="11">
    <mergeCell ref="A37:B37"/>
    <mergeCell ref="A38:B38"/>
    <mergeCell ref="A21:B21"/>
    <mergeCell ref="A30:B30"/>
    <mergeCell ref="A32:B32"/>
    <mergeCell ref="A35:B35"/>
    <mergeCell ref="A1:K1"/>
    <mergeCell ref="A2:K2"/>
    <mergeCell ref="A3:K3"/>
    <mergeCell ref="A34:B34"/>
    <mergeCell ref="A36:B36"/>
  </mergeCells>
  <printOptions gridLines="1"/>
  <pageMargins left="0.66" right="0.25" top="0.75" bottom="0.75" header="0.3" footer="0.3"/>
  <pageSetup paperSize="9" scale="85" orientation="portrait" r:id="rId1"/>
  <ignoredErrors>
    <ignoredError sqref="E21" formula="1"/>
    <ignoredError sqref="F30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3" tint="0.59999389629810485"/>
  </sheetPr>
  <dimension ref="A1:M40"/>
  <sheetViews>
    <sheetView zoomScale="84" zoomScaleNormal="84" workbookViewId="0">
      <selection sqref="A1:M38"/>
    </sheetView>
  </sheetViews>
  <sheetFormatPr defaultRowHeight="15"/>
  <cols>
    <col min="1" max="1" width="4.5703125" customWidth="1"/>
    <col min="2" max="2" width="7.85546875" customWidth="1"/>
    <col min="3" max="3" width="10.85546875" customWidth="1"/>
    <col min="4" max="4" width="11" customWidth="1"/>
    <col min="5" max="5" width="10" customWidth="1"/>
    <col min="6" max="6" width="7.42578125" customWidth="1"/>
    <col min="7" max="7" width="10.85546875" customWidth="1"/>
    <col min="8" max="8" width="8.7109375" style="18" customWidth="1"/>
    <col min="9" max="9" width="9.5703125" style="17" customWidth="1"/>
    <col min="10" max="10" width="10.5703125" style="161" customWidth="1"/>
    <col min="11" max="11" width="9" customWidth="1"/>
    <col min="12" max="12" width="8.85546875" customWidth="1"/>
    <col min="13" max="13" width="9" customWidth="1"/>
  </cols>
  <sheetData>
    <row r="1" spans="1:13" s="9" customFormat="1" ht="21.75" customHeight="1">
      <c r="A1" s="750">
        <v>10</v>
      </c>
      <c r="B1" s="751"/>
      <c r="C1" s="751"/>
      <c r="D1" s="751"/>
      <c r="E1" s="751"/>
      <c r="F1" s="751"/>
      <c r="G1" s="751"/>
      <c r="H1" s="751"/>
      <c r="I1" s="751"/>
      <c r="J1" s="751"/>
      <c r="K1" s="751"/>
      <c r="L1" s="751"/>
      <c r="M1" s="752"/>
    </row>
    <row r="2" spans="1:13" ht="31.5" customHeight="1">
      <c r="A2" s="740" t="s">
        <v>598</v>
      </c>
      <c r="B2" s="741"/>
      <c r="C2" s="741"/>
      <c r="D2" s="741"/>
      <c r="E2" s="741"/>
      <c r="F2" s="741"/>
      <c r="G2" s="741"/>
      <c r="H2" s="741"/>
      <c r="I2" s="741"/>
      <c r="J2" s="741"/>
      <c r="K2" s="741"/>
      <c r="L2" s="741"/>
      <c r="M2" s="742"/>
    </row>
    <row r="3" spans="1:13" ht="37.5" customHeight="1">
      <c r="A3" s="743" t="s">
        <v>721</v>
      </c>
      <c r="B3" s="744"/>
      <c r="C3" s="744"/>
      <c r="D3" s="744"/>
      <c r="E3" s="744"/>
      <c r="F3" s="744"/>
      <c r="G3" s="744"/>
      <c r="H3" s="744"/>
      <c r="I3" s="744"/>
      <c r="J3" s="744"/>
      <c r="K3" s="744"/>
      <c r="L3" s="744"/>
      <c r="M3" s="745"/>
    </row>
    <row r="4" spans="1:13" ht="24.75" customHeight="1">
      <c r="A4" s="746" t="s">
        <v>55</v>
      </c>
      <c r="B4" s="746" t="s">
        <v>0</v>
      </c>
      <c r="C4" s="746" t="s">
        <v>77</v>
      </c>
      <c r="D4" s="748" t="s">
        <v>215</v>
      </c>
      <c r="E4" s="749"/>
      <c r="F4" s="749"/>
      <c r="G4" s="746" t="s">
        <v>78</v>
      </c>
      <c r="H4" s="746"/>
      <c r="I4" s="746"/>
      <c r="J4" s="746" t="s">
        <v>79</v>
      </c>
      <c r="K4" s="747" t="s">
        <v>80</v>
      </c>
      <c r="L4" s="746" t="s">
        <v>81</v>
      </c>
      <c r="M4" s="746" t="s">
        <v>82</v>
      </c>
    </row>
    <row r="5" spans="1:13" ht="45" customHeight="1">
      <c r="A5" s="746"/>
      <c r="B5" s="746"/>
      <c r="C5" s="746"/>
      <c r="D5" s="567" t="s">
        <v>86</v>
      </c>
      <c r="E5" s="571" t="s">
        <v>84</v>
      </c>
      <c r="F5" s="568" t="s">
        <v>185</v>
      </c>
      <c r="G5" s="567" t="s">
        <v>83</v>
      </c>
      <c r="H5" s="567" t="s">
        <v>84</v>
      </c>
      <c r="I5" s="567" t="s">
        <v>85</v>
      </c>
      <c r="J5" s="746"/>
      <c r="K5" s="747"/>
      <c r="L5" s="746"/>
      <c r="M5" s="746"/>
    </row>
    <row r="6" spans="1:13" ht="18.75" customHeight="1">
      <c r="A6" s="119">
        <v>1</v>
      </c>
      <c r="B6" s="119" t="s">
        <v>4</v>
      </c>
      <c r="C6" s="620">
        <v>4826.41</v>
      </c>
      <c r="D6" s="411">
        <v>4110.66</v>
      </c>
      <c r="E6" s="621">
        <v>409.39000000000004</v>
      </c>
      <c r="F6" s="622">
        <f>E6/D6*100</f>
        <v>9.9592279585273413</v>
      </c>
      <c r="G6" s="612">
        <f t="shared" ref="G6:G21" si="0">C6-D6</f>
        <v>715.75</v>
      </c>
      <c r="H6" s="623">
        <v>13.77</v>
      </c>
      <c r="I6" s="624">
        <f>H6/G6*100</f>
        <v>1.9238560950052392</v>
      </c>
      <c r="J6" s="625">
        <v>10.719999999999999</v>
      </c>
      <c r="K6" s="626">
        <f t="shared" ref="K6:K33" si="1">D6/C6*100</f>
        <v>85.170136809761289</v>
      </c>
      <c r="L6" s="151">
        <f>J6/D6*100</f>
        <v>0.26078537266521673</v>
      </c>
      <c r="M6" s="138">
        <f>J6/C6*100</f>
        <v>0.22211125867881093</v>
      </c>
    </row>
    <row r="7" spans="1:13">
      <c r="A7" s="120">
        <v>2</v>
      </c>
      <c r="B7" s="120" t="s">
        <v>5</v>
      </c>
      <c r="C7" s="480">
        <v>31001.260000000002</v>
      </c>
      <c r="D7" s="179">
        <v>23623.54</v>
      </c>
      <c r="E7" s="483">
        <v>1017.52</v>
      </c>
      <c r="F7" s="150">
        <f t="shared" ref="F7:F38" si="2">E7/D7*100</f>
        <v>4.307229145166219</v>
      </c>
      <c r="G7" s="78">
        <f t="shared" si="0"/>
        <v>7377.7200000000012</v>
      </c>
      <c r="H7" s="97">
        <v>251.84</v>
      </c>
      <c r="I7" s="137">
        <f t="shared" ref="I7:I38" si="3">H7/G7*100</f>
        <v>3.413520708294703</v>
      </c>
      <c r="J7" s="179">
        <v>903.32</v>
      </c>
      <c r="K7" s="164">
        <f t="shared" si="1"/>
        <v>76.201870504618199</v>
      </c>
      <c r="L7" s="151">
        <f t="shared" ref="L7:L18" si="4">J7/D7*100</f>
        <v>3.8238130271754365</v>
      </c>
      <c r="M7" s="138">
        <f t="shared" ref="M7:M21" si="5">J7/C7*100</f>
        <v>2.9138170513069466</v>
      </c>
    </row>
    <row r="8" spans="1:13" s="9" customFormat="1">
      <c r="A8" s="109">
        <v>3</v>
      </c>
      <c r="B8" s="109" t="s">
        <v>6</v>
      </c>
      <c r="C8" s="480">
        <v>5019</v>
      </c>
      <c r="D8" s="179">
        <v>3388.26</v>
      </c>
      <c r="E8" s="483">
        <v>755.47</v>
      </c>
      <c r="F8" s="150">
        <f t="shared" si="2"/>
        <v>22.296695058820752</v>
      </c>
      <c r="G8" s="78">
        <f t="shared" si="0"/>
        <v>1630.7399999999998</v>
      </c>
      <c r="H8" s="97">
        <v>22.61</v>
      </c>
      <c r="I8" s="137">
        <f t="shared" si="3"/>
        <v>1.3864871162784995</v>
      </c>
      <c r="J8" s="179">
        <v>21.6</v>
      </c>
      <c r="K8" s="164">
        <f t="shared" si="1"/>
        <v>67.508667065152423</v>
      </c>
      <c r="L8" s="151">
        <f t="shared" si="4"/>
        <v>0.63749535159639459</v>
      </c>
      <c r="M8" s="138">
        <f t="shared" si="5"/>
        <v>0.43036461446503294</v>
      </c>
    </row>
    <row r="9" spans="1:13">
      <c r="A9" s="119">
        <v>4</v>
      </c>
      <c r="B9" s="120" t="s">
        <v>7</v>
      </c>
      <c r="C9" s="480">
        <v>2818.97</v>
      </c>
      <c r="D9" s="322">
        <v>1967.9499999999998</v>
      </c>
      <c r="E9" s="483">
        <v>31.459999999999997</v>
      </c>
      <c r="F9" s="150">
        <f t="shared" si="2"/>
        <v>1.5986178510632894</v>
      </c>
      <c r="G9" s="78">
        <f t="shared" si="0"/>
        <v>851.02</v>
      </c>
      <c r="H9" s="97">
        <v>0</v>
      </c>
      <c r="I9" s="137">
        <f t="shared" si="3"/>
        <v>0</v>
      </c>
      <c r="J9" s="179">
        <v>136.57</v>
      </c>
      <c r="K9" s="164">
        <f t="shared" si="1"/>
        <v>69.810959322021873</v>
      </c>
      <c r="L9" s="151">
        <f t="shared" si="4"/>
        <v>6.9397088340659066</v>
      </c>
      <c r="M9" s="138">
        <f t="shared" si="5"/>
        <v>4.8446773112165085</v>
      </c>
    </row>
    <row r="10" spans="1:13" s="183" customFormat="1">
      <c r="A10" s="120">
        <v>5</v>
      </c>
      <c r="B10" s="139" t="s">
        <v>8</v>
      </c>
      <c r="C10" s="489">
        <v>14500.460000000001</v>
      </c>
      <c r="D10" s="322">
        <v>12036</v>
      </c>
      <c r="E10" s="490">
        <v>2156.58</v>
      </c>
      <c r="F10" s="150">
        <f t="shared" si="2"/>
        <v>17.917746759720838</v>
      </c>
      <c r="G10" s="78">
        <f t="shared" si="0"/>
        <v>2464.4600000000009</v>
      </c>
      <c r="H10" s="97">
        <v>1314.12</v>
      </c>
      <c r="I10" s="137">
        <f t="shared" si="3"/>
        <v>53.322837457292849</v>
      </c>
      <c r="J10" s="322">
        <v>33.090000000000003</v>
      </c>
      <c r="K10" s="164">
        <f t="shared" si="1"/>
        <v>83.00426331302593</v>
      </c>
      <c r="L10" s="151">
        <f t="shared" si="4"/>
        <v>0.27492522432701899</v>
      </c>
      <c r="M10" s="138">
        <f t="shared" si="5"/>
        <v>0.22819965711432605</v>
      </c>
    </row>
    <row r="11" spans="1:13" s="183" customFormat="1">
      <c r="A11" s="109">
        <v>6</v>
      </c>
      <c r="B11" s="139" t="s">
        <v>9</v>
      </c>
      <c r="C11" s="489">
        <v>5770.1200000000008</v>
      </c>
      <c r="D11" s="322">
        <v>4503.3900000000003</v>
      </c>
      <c r="E11" s="490">
        <v>432.13</v>
      </c>
      <c r="F11" s="150">
        <f t="shared" si="2"/>
        <v>9.5956601582363508</v>
      </c>
      <c r="G11" s="78">
        <f t="shared" si="0"/>
        <v>1266.7300000000005</v>
      </c>
      <c r="H11" s="97">
        <v>39.89</v>
      </c>
      <c r="I11" s="137">
        <f t="shared" si="3"/>
        <v>3.1490530736621052</v>
      </c>
      <c r="J11" s="322">
        <v>570.32999999999993</v>
      </c>
      <c r="K11" s="164">
        <f t="shared" si="1"/>
        <v>78.046730397288087</v>
      </c>
      <c r="L11" s="151">
        <f t="shared" si="4"/>
        <v>12.664459440554779</v>
      </c>
      <c r="M11" s="138">
        <f t="shared" si="5"/>
        <v>9.8841965158436889</v>
      </c>
    </row>
    <row r="12" spans="1:13" s="183" customFormat="1">
      <c r="A12" s="120">
        <v>7</v>
      </c>
      <c r="B12" s="120" t="s">
        <v>11</v>
      </c>
      <c r="C12" s="489">
        <v>8098.99</v>
      </c>
      <c r="D12" s="322">
        <v>7205.8099999999995</v>
      </c>
      <c r="E12" s="490">
        <v>110.67999999999999</v>
      </c>
      <c r="F12" s="150">
        <v>0</v>
      </c>
      <c r="G12" s="78">
        <f t="shared" si="0"/>
        <v>893.18000000000029</v>
      </c>
      <c r="H12" s="97">
        <v>7.2899999999999991</v>
      </c>
      <c r="I12" s="137">
        <f t="shared" si="3"/>
        <v>0.81618486755189279</v>
      </c>
      <c r="J12" s="322">
        <v>126.03</v>
      </c>
      <c r="K12" s="164">
        <f t="shared" si="1"/>
        <v>88.971711287456827</v>
      </c>
      <c r="L12" s="151">
        <v>0</v>
      </c>
      <c r="M12" s="138">
        <f t="shared" si="5"/>
        <v>1.5561199606370673</v>
      </c>
    </row>
    <row r="13" spans="1:13" s="183" customFormat="1">
      <c r="A13" s="109">
        <v>8</v>
      </c>
      <c r="B13" s="120" t="s">
        <v>12</v>
      </c>
      <c r="C13" s="489">
        <v>551.34</v>
      </c>
      <c r="D13" s="322">
        <v>504.68</v>
      </c>
      <c r="E13" s="490">
        <v>24.18</v>
      </c>
      <c r="F13" s="150">
        <f t="shared" si="2"/>
        <v>4.7911547911547911</v>
      </c>
      <c r="G13" s="78">
        <f t="shared" si="0"/>
        <v>46.660000000000025</v>
      </c>
      <c r="H13" s="97">
        <v>0</v>
      </c>
      <c r="I13" s="137">
        <f t="shared" si="3"/>
        <v>0</v>
      </c>
      <c r="J13" s="322">
        <v>49.339999999999996</v>
      </c>
      <c r="K13" s="164">
        <f t="shared" si="1"/>
        <v>91.53698262415206</v>
      </c>
      <c r="L13" s="151">
        <f t="shared" si="4"/>
        <v>9.7764920345565507</v>
      </c>
      <c r="M13" s="138">
        <f t="shared" si="5"/>
        <v>8.9491058149236391</v>
      </c>
    </row>
    <row r="14" spans="1:13" s="183" customFormat="1">
      <c r="A14" s="119">
        <v>9</v>
      </c>
      <c r="B14" s="120" t="s">
        <v>13</v>
      </c>
      <c r="C14" s="489">
        <v>644.97</v>
      </c>
      <c r="D14" s="322">
        <v>144.53</v>
      </c>
      <c r="E14" s="490">
        <v>5.12</v>
      </c>
      <c r="F14" s="150">
        <f t="shared" si="2"/>
        <v>3.5425171244724281</v>
      </c>
      <c r="G14" s="78">
        <f t="shared" si="0"/>
        <v>500.44000000000005</v>
      </c>
      <c r="H14" s="97">
        <v>11.32</v>
      </c>
      <c r="I14" s="137">
        <f t="shared" si="3"/>
        <v>2.2620094317001036</v>
      </c>
      <c r="J14" s="322">
        <v>6.8599999999999994</v>
      </c>
      <c r="K14" s="164">
        <f t="shared" si="1"/>
        <v>22.408794207482519</v>
      </c>
      <c r="L14" s="151">
        <f t="shared" si="4"/>
        <v>4.746419428492354</v>
      </c>
      <c r="M14" s="138">
        <f t="shared" si="5"/>
        <v>1.0636153619548194</v>
      </c>
    </row>
    <row r="15" spans="1:13" s="183" customFormat="1">
      <c r="A15" s="120">
        <v>10</v>
      </c>
      <c r="B15" s="109" t="s">
        <v>14</v>
      </c>
      <c r="C15" s="489">
        <v>9869.81</v>
      </c>
      <c r="D15" s="322">
        <v>7588.5899999999992</v>
      </c>
      <c r="E15" s="490">
        <v>2218.77</v>
      </c>
      <c r="F15" s="150">
        <f t="shared" si="2"/>
        <v>29.238237933529156</v>
      </c>
      <c r="G15" s="78">
        <f t="shared" si="0"/>
        <v>2281.2200000000003</v>
      </c>
      <c r="H15" s="97">
        <v>825.53</v>
      </c>
      <c r="I15" s="137">
        <f t="shared" si="3"/>
        <v>36.18809233655675</v>
      </c>
      <c r="J15" s="322">
        <v>86.240000000000009</v>
      </c>
      <c r="K15" s="164">
        <f t="shared" si="1"/>
        <v>76.886890426462102</v>
      </c>
      <c r="L15" s="151">
        <f t="shared" si="4"/>
        <v>1.1364430019278946</v>
      </c>
      <c r="M15" s="138">
        <f t="shared" si="5"/>
        <v>0.87377568565149688</v>
      </c>
    </row>
    <row r="16" spans="1:13" s="183" customFormat="1">
      <c r="A16" s="109">
        <v>11</v>
      </c>
      <c r="B16" s="120" t="s">
        <v>15</v>
      </c>
      <c r="C16" s="489">
        <v>822.63</v>
      </c>
      <c r="D16" s="322">
        <v>688.48</v>
      </c>
      <c r="E16" s="490">
        <v>13.2</v>
      </c>
      <c r="F16" s="150">
        <f t="shared" si="2"/>
        <v>1.917267023007204</v>
      </c>
      <c r="G16" s="78">
        <f t="shared" si="0"/>
        <v>134.14999999999998</v>
      </c>
      <c r="H16" s="97">
        <v>0</v>
      </c>
      <c r="I16" s="137">
        <f t="shared" si="3"/>
        <v>0</v>
      </c>
      <c r="J16" s="322">
        <v>0.02</v>
      </c>
      <c r="K16" s="164">
        <f t="shared" si="1"/>
        <v>83.692547074626518</v>
      </c>
      <c r="L16" s="151">
        <f t="shared" si="4"/>
        <v>2.9049500348594004E-3</v>
      </c>
      <c r="M16" s="138">
        <f t="shared" si="5"/>
        <v>2.4312266754190825E-3</v>
      </c>
    </row>
    <row r="17" spans="1:13" s="183" customFormat="1">
      <c r="A17" s="119">
        <v>12</v>
      </c>
      <c r="B17" s="109" t="s">
        <v>16</v>
      </c>
      <c r="C17" s="489">
        <v>289573.2</v>
      </c>
      <c r="D17" s="322">
        <v>37239.760000000002</v>
      </c>
      <c r="E17" s="490">
        <v>4930.0999999999995</v>
      </c>
      <c r="F17" s="150">
        <f t="shared" si="2"/>
        <v>13.238807124428298</v>
      </c>
      <c r="G17" s="78">
        <f t="shared" si="0"/>
        <v>252333.44</v>
      </c>
      <c r="H17" s="97">
        <v>35.42</v>
      </c>
      <c r="I17" s="137">
        <f t="shared" si="3"/>
        <v>1.4036982177233426E-2</v>
      </c>
      <c r="J17" s="322">
        <v>19267.54</v>
      </c>
      <c r="K17" s="164">
        <f t="shared" si="1"/>
        <v>12.860223252704325</v>
      </c>
      <c r="L17" s="151">
        <f t="shared" si="4"/>
        <v>51.739162658405959</v>
      </c>
      <c r="M17" s="138">
        <f t="shared" si="5"/>
        <v>6.6537718269508366</v>
      </c>
    </row>
    <row r="18" spans="1:13">
      <c r="A18" s="120">
        <v>13</v>
      </c>
      <c r="B18" s="120" t="s">
        <v>17</v>
      </c>
      <c r="C18" s="480">
        <v>1700</v>
      </c>
      <c r="D18" s="179">
        <v>1470.5400000000002</v>
      </c>
      <c r="E18" s="483">
        <v>195.26</v>
      </c>
      <c r="F18" s="150">
        <f t="shared" si="2"/>
        <v>13.278115522189127</v>
      </c>
      <c r="G18" s="78">
        <f t="shared" si="0"/>
        <v>229.45999999999981</v>
      </c>
      <c r="H18" s="97">
        <v>21.36</v>
      </c>
      <c r="I18" s="137">
        <f t="shared" si="3"/>
        <v>9.3088119933757589</v>
      </c>
      <c r="J18" s="179">
        <v>283.83999999999997</v>
      </c>
      <c r="K18" s="164">
        <f t="shared" si="1"/>
        <v>86.502352941176483</v>
      </c>
      <c r="L18" s="151">
        <f t="shared" si="4"/>
        <v>19.301753097501596</v>
      </c>
      <c r="M18" s="138">
        <f t="shared" si="5"/>
        <v>16.696470588235293</v>
      </c>
    </row>
    <row r="19" spans="1:13">
      <c r="A19" s="109">
        <v>14</v>
      </c>
      <c r="B19" s="109" t="s">
        <v>18</v>
      </c>
      <c r="C19" s="480">
        <v>7796</v>
      </c>
      <c r="D19" s="179">
        <v>2418.46</v>
      </c>
      <c r="E19" s="484">
        <v>1.3499999999999999</v>
      </c>
      <c r="F19" s="150">
        <v>0</v>
      </c>
      <c r="G19" s="78">
        <f t="shared" si="0"/>
        <v>5377.54</v>
      </c>
      <c r="H19" s="97">
        <v>0</v>
      </c>
      <c r="I19" s="137">
        <f t="shared" si="3"/>
        <v>0</v>
      </c>
      <c r="J19" s="179">
        <v>164.94</v>
      </c>
      <c r="K19" s="164">
        <f t="shared" si="1"/>
        <v>31.021806054386865</v>
      </c>
      <c r="L19" s="151">
        <v>0</v>
      </c>
      <c r="M19" s="138">
        <f t="shared" si="5"/>
        <v>2.1157003591585428</v>
      </c>
    </row>
    <row r="20" spans="1:13">
      <c r="A20" s="119">
        <v>15</v>
      </c>
      <c r="B20" s="120" t="s">
        <v>19</v>
      </c>
      <c r="C20" s="480">
        <v>7172</v>
      </c>
      <c r="D20" s="179">
        <v>499.85</v>
      </c>
      <c r="E20" s="485">
        <v>0</v>
      </c>
      <c r="F20" s="150">
        <v>0</v>
      </c>
      <c r="G20" s="78">
        <f t="shared" si="0"/>
        <v>6672.15</v>
      </c>
      <c r="H20" s="97">
        <v>0</v>
      </c>
      <c r="I20" s="137">
        <f t="shared" si="3"/>
        <v>0</v>
      </c>
      <c r="J20" s="177">
        <v>20.75</v>
      </c>
      <c r="K20" s="164">
        <f t="shared" si="1"/>
        <v>6.9694645844952596</v>
      </c>
      <c r="L20" s="151">
        <v>0</v>
      </c>
      <c r="M20" s="138">
        <f t="shared" si="5"/>
        <v>0.28931957612939208</v>
      </c>
    </row>
    <row r="21" spans="1:13" ht="15" customHeight="1">
      <c r="A21" s="120">
        <v>16</v>
      </c>
      <c r="B21" s="120" t="s">
        <v>20</v>
      </c>
      <c r="C21" s="480">
        <v>860.69</v>
      </c>
      <c r="D21" s="179">
        <v>624.51</v>
      </c>
      <c r="E21" s="486">
        <v>40.04</v>
      </c>
      <c r="F21" s="150">
        <f t="shared" si="2"/>
        <v>6.4114265584218026</v>
      </c>
      <c r="G21" s="78">
        <f t="shared" si="0"/>
        <v>236.18000000000006</v>
      </c>
      <c r="H21" s="97">
        <v>13.5</v>
      </c>
      <c r="I21" s="137">
        <f t="shared" si="3"/>
        <v>5.7159793377932067</v>
      </c>
      <c r="J21" s="179">
        <v>13.42</v>
      </c>
      <c r="K21" s="164">
        <f t="shared" si="1"/>
        <v>72.559225737489683</v>
      </c>
      <c r="L21" s="151">
        <f>J21/D21*100</f>
        <v>2.1488847256248897</v>
      </c>
      <c r="M21" s="138">
        <f t="shared" si="5"/>
        <v>1.5592141189045996</v>
      </c>
    </row>
    <row r="22" spans="1:13" s="3" customFormat="1">
      <c r="A22" s="753" t="s">
        <v>96</v>
      </c>
      <c r="B22" s="754"/>
      <c r="C22" s="481">
        <f>SUM(C6:C21)</f>
        <v>391025.85000000003</v>
      </c>
      <c r="D22" s="488">
        <f>SUM(D6:D21)</f>
        <v>108015.01</v>
      </c>
      <c r="E22" s="84">
        <f>SUM(E6:E21)</f>
        <v>12341.250000000002</v>
      </c>
      <c r="F22" s="208">
        <f t="shared" si="2"/>
        <v>11.425495401055837</v>
      </c>
      <c r="G22" s="74">
        <f t="shared" ref="G22" si="6">SUM(G6:G21)</f>
        <v>283010.84000000003</v>
      </c>
      <c r="H22" s="74">
        <f>SUM(H6:H21)</f>
        <v>2556.65</v>
      </c>
      <c r="I22" s="140">
        <f t="shared" si="3"/>
        <v>0.90337529120792692</v>
      </c>
      <c r="J22" s="209">
        <f>SUM(J6:J21)</f>
        <v>21694.609999999997</v>
      </c>
      <c r="K22" s="165">
        <f t="shared" si="1"/>
        <v>27.623495991377549</v>
      </c>
      <c r="L22" s="140">
        <f>J22/D22*100</f>
        <v>20.084810435142302</v>
      </c>
      <c r="M22" s="140">
        <f t="shared" ref="M22:M38" si="7">J22/C22*100</f>
        <v>5.5481268054273132</v>
      </c>
    </row>
    <row r="23" spans="1:13">
      <c r="A23" s="139">
        <v>1</v>
      </c>
      <c r="B23" s="37" t="s">
        <v>24</v>
      </c>
      <c r="C23" s="365">
        <v>5649.77</v>
      </c>
      <c r="D23" s="177">
        <v>1336.3899999999999</v>
      </c>
      <c r="E23" s="487">
        <v>0</v>
      </c>
      <c r="F23" s="133">
        <f t="shared" si="2"/>
        <v>0</v>
      </c>
      <c r="G23" s="78">
        <f t="shared" ref="G23:G33" si="8">C23-D23</f>
        <v>4313.380000000001</v>
      </c>
      <c r="H23" s="141">
        <v>0</v>
      </c>
      <c r="I23" s="138">
        <f t="shared" si="3"/>
        <v>0</v>
      </c>
      <c r="J23" s="179">
        <v>0</v>
      </c>
      <c r="K23" s="151">
        <f t="shared" si="1"/>
        <v>23.653883255424553</v>
      </c>
      <c r="L23" s="138">
        <f>J23/D23*100</f>
        <v>0</v>
      </c>
      <c r="M23" s="138">
        <f t="shared" si="7"/>
        <v>0</v>
      </c>
    </row>
    <row r="24" spans="1:13">
      <c r="A24" s="109">
        <v>2</v>
      </c>
      <c r="B24" s="37" t="s">
        <v>420</v>
      </c>
      <c r="C24" s="365">
        <v>186.67</v>
      </c>
      <c r="D24" s="179">
        <v>0</v>
      </c>
      <c r="E24" s="487">
        <v>0</v>
      </c>
      <c r="F24" s="133">
        <v>0</v>
      </c>
      <c r="G24" s="78">
        <f t="shared" si="8"/>
        <v>186.67</v>
      </c>
      <c r="H24" s="22">
        <v>0</v>
      </c>
      <c r="I24" s="138">
        <f t="shared" si="3"/>
        <v>0</v>
      </c>
      <c r="J24" s="179">
        <v>2.46</v>
      </c>
      <c r="K24" s="151">
        <f t="shared" si="1"/>
        <v>0</v>
      </c>
      <c r="L24" s="138">
        <v>0</v>
      </c>
      <c r="M24" s="138">
        <f t="shared" si="7"/>
        <v>1.317833610114105</v>
      </c>
    </row>
    <row r="25" spans="1:13" s="16" customFormat="1">
      <c r="A25" s="121">
        <v>3</v>
      </c>
      <c r="B25" s="37" t="s">
        <v>21</v>
      </c>
      <c r="C25" s="365">
        <v>13317.07</v>
      </c>
      <c r="D25" s="179">
        <v>1096.96</v>
      </c>
      <c r="E25" s="487">
        <v>3.97</v>
      </c>
      <c r="F25" s="133">
        <f t="shared" si="2"/>
        <v>0.36190927654609101</v>
      </c>
      <c r="G25" s="78">
        <f t="shared" si="8"/>
        <v>12220.11</v>
      </c>
      <c r="H25" s="97">
        <v>120.91</v>
      </c>
      <c r="I25" s="137">
        <f>H25/G25*100</f>
        <v>0.98943462865718879</v>
      </c>
      <c r="J25" s="179">
        <v>67.52</v>
      </c>
      <c r="K25" s="151">
        <f t="shared" si="1"/>
        <v>8.2372473824947985</v>
      </c>
      <c r="L25" s="138">
        <f>J25/D25*100</f>
        <v>6.1551925320886811</v>
      </c>
      <c r="M25" s="138">
        <f t="shared" si="7"/>
        <v>0.50701843573699024</v>
      </c>
    </row>
    <row r="26" spans="1:13">
      <c r="A26" s="120">
        <v>4</v>
      </c>
      <c r="B26" s="37" t="s">
        <v>22</v>
      </c>
      <c r="C26" s="365">
        <v>6029.63</v>
      </c>
      <c r="D26" s="179">
        <v>101.74000000000001</v>
      </c>
      <c r="E26" s="487">
        <v>0</v>
      </c>
      <c r="F26" s="133">
        <f t="shared" si="2"/>
        <v>0</v>
      </c>
      <c r="G26" s="78">
        <f t="shared" si="8"/>
        <v>5927.89</v>
      </c>
      <c r="H26" s="22">
        <v>0</v>
      </c>
      <c r="I26" s="138">
        <f t="shared" si="3"/>
        <v>0</v>
      </c>
      <c r="J26" s="322">
        <v>9.9499999999999993</v>
      </c>
      <c r="K26" s="151">
        <f t="shared" si="1"/>
        <v>1.6873340486895549</v>
      </c>
      <c r="L26" s="138">
        <f>J26/D26*100</f>
        <v>9.7798309416158808</v>
      </c>
      <c r="M26" s="138">
        <f t="shared" si="7"/>
        <v>0.16501841738216108</v>
      </c>
    </row>
    <row r="27" spans="1:13">
      <c r="A27" s="109">
        <v>5</v>
      </c>
      <c r="B27" s="37" t="s">
        <v>10</v>
      </c>
      <c r="C27" s="478">
        <v>3039.34</v>
      </c>
      <c r="D27" s="179">
        <v>2490.0299999999997</v>
      </c>
      <c r="E27" s="487">
        <v>369.05</v>
      </c>
      <c r="F27" s="133">
        <f t="shared" si="2"/>
        <v>14.821106573013179</v>
      </c>
      <c r="G27" s="78">
        <f t="shared" si="8"/>
        <v>549.3100000000004</v>
      </c>
      <c r="H27" s="141">
        <v>0</v>
      </c>
      <c r="I27" s="138">
        <f t="shared" si="3"/>
        <v>0</v>
      </c>
      <c r="J27" s="179">
        <v>692.23</v>
      </c>
      <c r="K27" s="151">
        <f t="shared" si="1"/>
        <v>81.926668289826068</v>
      </c>
      <c r="L27" s="138">
        <f>J27/D27*100</f>
        <v>27.800066665863465</v>
      </c>
      <c r="M27" s="138">
        <f t="shared" si="7"/>
        <v>22.775668401692471</v>
      </c>
    </row>
    <row r="28" spans="1:13" s="183" customFormat="1">
      <c r="A28" s="120">
        <v>6</v>
      </c>
      <c r="B28" s="37" t="s">
        <v>23</v>
      </c>
      <c r="C28" s="478">
        <v>6047.47</v>
      </c>
      <c r="D28" s="179">
        <v>2451.1400000000003</v>
      </c>
      <c r="E28" s="487">
        <v>0</v>
      </c>
      <c r="F28" s="133">
        <f t="shared" si="2"/>
        <v>0</v>
      </c>
      <c r="G28" s="78">
        <f t="shared" si="8"/>
        <v>3596.33</v>
      </c>
      <c r="H28" s="22">
        <v>0</v>
      </c>
      <c r="I28" s="138">
        <f t="shared" si="3"/>
        <v>0</v>
      </c>
      <c r="J28" s="179">
        <v>3.12</v>
      </c>
      <c r="K28" s="151">
        <f t="shared" si="1"/>
        <v>40.531660347219585</v>
      </c>
      <c r="L28" s="138">
        <f>J28/D28*100</f>
        <v>0.12728771102425809</v>
      </c>
      <c r="M28" s="138">
        <f t="shared" si="7"/>
        <v>5.1591822696102664E-2</v>
      </c>
    </row>
    <row r="29" spans="1:13" ht="15.75" customHeight="1">
      <c r="A29" s="122">
        <v>7</v>
      </c>
      <c r="B29" s="77" t="s">
        <v>181</v>
      </c>
      <c r="C29" s="365">
        <v>2167.9899999999998</v>
      </c>
      <c r="D29" s="322">
        <v>2160.0100000000002</v>
      </c>
      <c r="E29" s="487">
        <v>45.65</v>
      </c>
      <c r="F29" s="133">
        <v>0</v>
      </c>
      <c r="G29" s="78">
        <f t="shared" si="8"/>
        <v>7.9799999999995634</v>
      </c>
      <c r="H29" s="22">
        <v>0</v>
      </c>
      <c r="I29" s="138">
        <v>0</v>
      </c>
      <c r="J29" s="177">
        <v>61.6</v>
      </c>
      <c r="K29" s="151">
        <f t="shared" si="1"/>
        <v>99.631917121388952</v>
      </c>
      <c r="L29" s="138">
        <v>0</v>
      </c>
      <c r="M29" s="138">
        <f t="shared" si="7"/>
        <v>2.8413415191029481</v>
      </c>
    </row>
    <row r="30" spans="1:13" s="10" customFormat="1" ht="15" customHeight="1">
      <c r="A30" s="117">
        <v>8</v>
      </c>
      <c r="B30" s="38" t="s">
        <v>25</v>
      </c>
      <c r="C30" s="365">
        <v>14</v>
      </c>
      <c r="D30" s="179">
        <v>3</v>
      </c>
      <c r="E30" s="487">
        <v>0</v>
      </c>
      <c r="F30" s="133">
        <f t="shared" si="2"/>
        <v>0</v>
      </c>
      <c r="G30" s="78">
        <f t="shared" si="8"/>
        <v>11</v>
      </c>
      <c r="H30" s="22">
        <v>0</v>
      </c>
      <c r="I30" s="138">
        <f t="shared" si="3"/>
        <v>0</v>
      </c>
      <c r="J30" s="322">
        <v>0</v>
      </c>
      <c r="K30" s="151">
        <f t="shared" si="1"/>
        <v>21.428571428571427</v>
      </c>
      <c r="L30" s="138">
        <f>J30/D30*100</f>
        <v>0</v>
      </c>
      <c r="M30" s="138">
        <f t="shared" si="7"/>
        <v>0</v>
      </c>
    </row>
    <row r="31" spans="1:13" s="3" customFormat="1" ht="16.5" customHeight="1">
      <c r="A31" s="738" t="s">
        <v>97</v>
      </c>
      <c r="B31" s="755"/>
      <c r="C31" s="482">
        <f>SUM(C23:C30)</f>
        <v>36451.94</v>
      </c>
      <c r="D31" s="136">
        <f>SUM(D23:D30)</f>
        <v>9639.27</v>
      </c>
      <c r="E31" s="84">
        <f>SUM(E23:E30)</f>
        <v>418.67</v>
      </c>
      <c r="F31" s="210">
        <f t="shared" si="2"/>
        <v>4.3433786998393034</v>
      </c>
      <c r="G31" s="136">
        <f t="shared" si="8"/>
        <v>26812.670000000002</v>
      </c>
      <c r="H31" s="107">
        <f>SUM(H23:H30)</f>
        <v>120.91</v>
      </c>
      <c r="I31" s="142">
        <f t="shared" si="3"/>
        <v>0.45094352781725955</v>
      </c>
      <c r="J31" s="211">
        <f>SUM(J23:J30)</f>
        <v>836.88</v>
      </c>
      <c r="K31" s="166">
        <f>D31/C31*100</f>
        <v>26.443777752295212</v>
      </c>
      <c r="L31" s="142">
        <f>J31/D31*100</f>
        <v>8.681985254070069</v>
      </c>
      <c r="M31" s="142">
        <f t="shared" si="7"/>
        <v>2.2958448850733322</v>
      </c>
    </row>
    <row r="32" spans="1:13" s="9" customFormat="1">
      <c r="A32" s="109">
        <v>1</v>
      </c>
      <c r="B32" s="109" t="s">
        <v>27</v>
      </c>
      <c r="C32" s="147">
        <v>16434.62</v>
      </c>
      <c r="D32" s="376">
        <v>10965.1</v>
      </c>
      <c r="E32" s="71">
        <v>788.78</v>
      </c>
      <c r="F32" s="150">
        <f t="shared" si="2"/>
        <v>7.1935504464163564</v>
      </c>
      <c r="G32" s="133">
        <f t="shared" si="8"/>
        <v>5469.5199999999986</v>
      </c>
      <c r="H32" s="22">
        <v>68.239999999999995</v>
      </c>
      <c r="I32" s="143">
        <v>0</v>
      </c>
      <c r="J32" s="323">
        <v>1506.9</v>
      </c>
      <c r="K32" s="167">
        <f>D32/C32*100</f>
        <v>66.719522568821191</v>
      </c>
      <c r="L32" s="143">
        <f>J32/D32*100</f>
        <v>13.742692725100547</v>
      </c>
      <c r="M32" s="143">
        <f t="shared" si="7"/>
        <v>9.1690589742872071</v>
      </c>
    </row>
    <row r="33" spans="1:13" s="3" customFormat="1">
      <c r="A33" s="738" t="s">
        <v>98</v>
      </c>
      <c r="B33" s="739"/>
      <c r="C33" s="91">
        <f>C32</f>
        <v>16434.62</v>
      </c>
      <c r="D33" s="91">
        <f>D32</f>
        <v>10965.1</v>
      </c>
      <c r="E33" s="91">
        <f>E32</f>
        <v>788.78</v>
      </c>
      <c r="F33" s="163">
        <f t="shared" si="2"/>
        <v>7.1935504464163564</v>
      </c>
      <c r="G33" s="136">
        <f t="shared" si="8"/>
        <v>5469.5199999999986</v>
      </c>
      <c r="H33" s="107">
        <v>26.74</v>
      </c>
      <c r="I33" s="142">
        <v>0</v>
      </c>
      <c r="J33" s="168">
        <f>J32</f>
        <v>1506.9</v>
      </c>
      <c r="K33" s="166">
        <f t="shared" si="1"/>
        <v>66.719522568821191</v>
      </c>
      <c r="L33" s="142">
        <f t="shared" ref="L33" si="9">SUM(L32)</f>
        <v>13.742692725100547</v>
      </c>
      <c r="M33" s="142">
        <f t="shared" si="7"/>
        <v>9.1690589742872071</v>
      </c>
    </row>
    <row r="34" spans="1:13">
      <c r="A34" s="109">
        <v>1</v>
      </c>
      <c r="B34" s="109" t="s">
        <v>28</v>
      </c>
      <c r="C34" s="147">
        <v>32990.14</v>
      </c>
      <c r="D34" s="71">
        <v>14939.66</v>
      </c>
      <c r="E34" s="71">
        <v>0</v>
      </c>
      <c r="F34" s="150">
        <f t="shared" si="2"/>
        <v>0</v>
      </c>
      <c r="G34" s="133">
        <f>C34-D34</f>
        <v>18050.48</v>
      </c>
      <c r="H34" s="22">
        <v>0</v>
      </c>
      <c r="I34" s="143">
        <f t="shared" si="3"/>
        <v>0</v>
      </c>
      <c r="J34" s="127">
        <v>162.04</v>
      </c>
      <c r="K34" s="167">
        <f>D34/C34*100</f>
        <v>45.285227646805986</v>
      </c>
      <c r="L34" s="143">
        <f>J34/D34*100</f>
        <v>1.0846297706908992</v>
      </c>
      <c r="M34" s="143">
        <f t="shared" si="7"/>
        <v>0.49117706078240342</v>
      </c>
    </row>
    <row r="35" spans="1:13" s="3" customFormat="1" ht="16.5" customHeight="1">
      <c r="A35" s="738" t="s">
        <v>192</v>
      </c>
      <c r="B35" s="739"/>
      <c r="C35" s="107">
        <f>C34</f>
        <v>32990.14</v>
      </c>
      <c r="D35" s="96">
        <f>SUM(D34)</f>
        <v>14939.66</v>
      </c>
      <c r="E35" s="96">
        <v>0</v>
      </c>
      <c r="F35" s="163">
        <f t="shared" si="2"/>
        <v>0</v>
      </c>
      <c r="G35" s="136">
        <f>C35-D35</f>
        <v>18050.48</v>
      </c>
      <c r="H35" s="124">
        <v>0</v>
      </c>
      <c r="I35" s="142">
        <f t="shared" si="3"/>
        <v>0</v>
      </c>
      <c r="J35" s="144">
        <f t="shared" ref="J35:L35" si="10">SUM(J34)</f>
        <v>162.04</v>
      </c>
      <c r="K35" s="166">
        <f>D35/C35*100</f>
        <v>45.285227646805986</v>
      </c>
      <c r="L35" s="142">
        <f t="shared" si="10"/>
        <v>1.0846297706908992</v>
      </c>
      <c r="M35" s="142">
        <f t="shared" si="7"/>
        <v>0.49117706078240342</v>
      </c>
    </row>
    <row r="36" spans="1:13">
      <c r="A36" s="145">
        <v>1</v>
      </c>
      <c r="B36" s="145" t="s">
        <v>186</v>
      </c>
      <c r="C36" s="81">
        <v>6367.87</v>
      </c>
      <c r="D36" s="81">
        <f>C36</f>
        <v>6367.87</v>
      </c>
      <c r="E36" s="97">
        <v>0</v>
      </c>
      <c r="F36" s="150">
        <v>0</v>
      </c>
      <c r="G36" s="133">
        <f t="shared" ref="G36:G38" si="11">C36-D36</f>
        <v>0</v>
      </c>
      <c r="H36" s="146">
        <v>0</v>
      </c>
      <c r="I36" s="143">
        <v>0</v>
      </c>
      <c r="J36" s="169">
        <v>0</v>
      </c>
      <c r="K36" s="167">
        <f t="shared" ref="K36:K38" si="12">D36/C36*100</f>
        <v>100</v>
      </c>
      <c r="L36" s="143">
        <v>0</v>
      </c>
      <c r="M36" s="143">
        <f>J36/C37*100</f>
        <v>0</v>
      </c>
    </row>
    <row r="37" spans="1:13">
      <c r="A37" s="145">
        <v>2</v>
      </c>
      <c r="B37" s="145" t="s">
        <v>29</v>
      </c>
      <c r="C37" s="81">
        <v>85509.52</v>
      </c>
      <c r="D37" s="81">
        <f>C37</f>
        <v>85509.52</v>
      </c>
      <c r="E37" s="97">
        <v>0</v>
      </c>
      <c r="F37" s="150">
        <f t="shared" si="2"/>
        <v>0</v>
      </c>
      <c r="G37" s="133">
        <f t="shared" si="11"/>
        <v>0</v>
      </c>
      <c r="H37" s="146">
        <v>0</v>
      </c>
      <c r="I37" s="143">
        <v>0</v>
      </c>
      <c r="J37" s="169">
        <v>0</v>
      </c>
      <c r="K37" s="167">
        <f t="shared" si="12"/>
        <v>100</v>
      </c>
      <c r="L37" s="143">
        <f>J37/D37*100</f>
        <v>0</v>
      </c>
      <c r="M37" s="143">
        <f>J37/C36*100</f>
        <v>0</v>
      </c>
    </row>
    <row r="38" spans="1:13" s="3" customFormat="1">
      <c r="A38" s="738" t="s">
        <v>87</v>
      </c>
      <c r="B38" s="739"/>
      <c r="C38" s="75">
        <f>C22+C31+C33+C35+C37+C36</f>
        <v>568779.94000000006</v>
      </c>
      <c r="D38" s="75">
        <f>D22+D31+D33+D35+D36+D37</f>
        <v>235436.43</v>
      </c>
      <c r="E38" s="96">
        <f t="shared" ref="E38" si="13">E22+E31+E33+E35+E36+E37</f>
        <v>13548.700000000003</v>
      </c>
      <c r="F38" s="163">
        <f t="shared" si="2"/>
        <v>5.7547168889708376</v>
      </c>
      <c r="G38" s="136">
        <f t="shared" si="11"/>
        <v>333343.51000000007</v>
      </c>
      <c r="H38" s="75">
        <f>H22+H31+H33+H35+H36+H37</f>
        <v>2704.2999999999997</v>
      </c>
      <c r="I38" s="142">
        <f t="shared" si="3"/>
        <v>0.81126523207246459</v>
      </c>
      <c r="J38" s="75">
        <f>J22+J31+J33+J35+J36+J37</f>
        <v>24200.43</v>
      </c>
      <c r="K38" s="166">
        <f t="shared" si="12"/>
        <v>41.393237250948047</v>
      </c>
      <c r="L38" s="142">
        <f>J38/D38*100</f>
        <v>10.278965748843543</v>
      </c>
      <c r="M38" s="142">
        <f t="shared" si="7"/>
        <v>4.2547966793624967</v>
      </c>
    </row>
    <row r="40" spans="1:13">
      <c r="E40" s="9"/>
      <c r="G40" s="18"/>
      <c r="H40" s="17"/>
      <c r="I40" s="161"/>
      <c r="J40"/>
    </row>
  </sheetData>
  <mergeCells count="17">
    <mergeCell ref="A1:M1"/>
    <mergeCell ref="A22:B22"/>
    <mergeCell ref="A31:B31"/>
    <mergeCell ref="A33:B33"/>
    <mergeCell ref="A35:B35"/>
    <mergeCell ref="A38:B38"/>
    <mergeCell ref="A2:M2"/>
    <mergeCell ref="A3:M3"/>
    <mergeCell ref="A4:A5"/>
    <mergeCell ref="B4:B5"/>
    <mergeCell ref="C4:C5"/>
    <mergeCell ref="G4:I4"/>
    <mergeCell ref="J4:J5"/>
    <mergeCell ref="K4:K5"/>
    <mergeCell ref="L4:L5"/>
    <mergeCell ref="M4:M5"/>
    <mergeCell ref="D4:F4"/>
  </mergeCells>
  <printOptions gridLines="1"/>
  <pageMargins left="0.56000000000000005" right="0.25" top="0.75" bottom="0.75" header="0.3" footer="0.3"/>
  <pageSetup paperSize="9" scale="80" orientation="portrait" r:id="rId1"/>
  <ignoredErrors>
    <ignoredError sqref="L33:L35 J37:J38 J35 M35 M23 K22:M22 M36 L37:M38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3" tint="0.59999389629810485"/>
  </sheetPr>
  <dimension ref="A1:H41"/>
  <sheetViews>
    <sheetView topLeftCell="A10" workbookViewId="0">
      <selection sqref="A1:H39"/>
    </sheetView>
  </sheetViews>
  <sheetFormatPr defaultRowHeight="15"/>
  <cols>
    <col min="2" max="2" width="11.85546875" customWidth="1"/>
    <col min="4" max="4" width="12.28515625" customWidth="1"/>
    <col min="5" max="5" width="12.42578125" customWidth="1"/>
    <col min="6" max="6" width="14.28515625" style="18" customWidth="1"/>
    <col min="7" max="7" width="10.140625" customWidth="1"/>
    <col min="8" max="8" width="11.85546875" customWidth="1"/>
  </cols>
  <sheetData>
    <row r="1" spans="1:8" s="11" customFormat="1" ht="24.75" customHeight="1">
      <c r="A1" s="756">
        <v>11</v>
      </c>
      <c r="B1" s="757"/>
      <c r="C1" s="757"/>
      <c r="D1" s="757"/>
      <c r="E1" s="757"/>
      <c r="F1" s="757"/>
      <c r="G1" s="757"/>
      <c r="H1" s="758"/>
    </row>
    <row r="2" spans="1:8" s="5" customFormat="1" ht="43.5" customHeight="1">
      <c r="A2" s="759" t="s">
        <v>714</v>
      </c>
      <c r="B2" s="760"/>
      <c r="C2" s="760"/>
      <c r="D2" s="760"/>
      <c r="E2" s="760"/>
      <c r="F2" s="760"/>
      <c r="G2" s="760"/>
      <c r="H2" s="761"/>
    </row>
    <row r="3" spans="1:8" s="5" customFormat="1" ht="27" customHeight="1">
      <c r="A3" s="762" t="s">
        <v>520</v>
      </c>
      <c r="B3" s="763"/>
      <c r="C3" s="763"/>
      <c r="D3" s="763"/>
      <c r="E3" s="763"/>
      <c r="F3" s="763"/>
      <c r="G3" s="763"/>
      <c r="H3" s="764"/>
    </row>
    <row r="4" spans="1:8" s="434" customFormat="1" ht="27" customHeight="1">
      <c r="A4" s="767" t="s">
        <v>55</v>
      </c>
      <c r="B4" s="767" t="s">
        <v>0</v>
      </c>
      <c r="C4" s="766" t="s">
        <v>597</v>
      </c>
      <c r="D4" s="766"/>
      <c r="E4" s="766" t="s">
        <v>75</v>
      </c>
      <c r="F4" s="766"/>
      <c r="G4" s="766" t="s">
        <v>84</v>
      </c>
      <c r="H4" s="766"/>
    </row>
    <row r="5" spans="1:8" s="5" customFormat="1" ht="19.5" customHeight="1">
      <c r="A5" s="767"/>
      <c r="B5" s="767"/>
      <c r="C5" s="573" t="s">
        <v>658</v>
      </c>
      <c r="D5" s="471" t="s">
        <v>411</v>
      </c>
      <c r="E5" s="573" t="s">
        <v>658</v>
      </c>
      <c r="F5" s="471" t="s">
        <v>411</v>
      </c>
      <c r="G5" s="573" t="s">
        <v>658</v>
      </c>
      <c r="H5" s="471" t="s">
        <v>411</v>
      </c>
    </row>
    <row r="6" spans="1:8">
      <c r="A6" s="277">
        <v>1</v>
      </c>
      <c r="B6" s="469" t="s">
        <v>4</v>
      </c>
      <c r="C6" s="179">
        <v>25</v>
      </c>
      <c r="D6" s="180">
        <v>76.39</v>
      </c>
      <c r="E6" s="179">
        <v>286</v>
      </c>
      <c r="F6" s="180">
        <v>4110.66</v>
      </c>
      <c r="G6" s="179">
        <v>59</v>
      </c>
      <c r="H6" s="181">
        <v>409.39000000000004</v>
      </c>
    </row>
    <row r="7" spans="1:8">
      <c r="A7" s="157">
        <v>2</v>
      </c>
      <c r="B7" s="470" t="s">
        <v>5</v>
      </c>
      <c r="C7" s="179">
        <v>95</v>
      </c>
      <c r="D7" s="180">
        <v>1946.79</v>
      </c>
      <c r="E7" s="179">
        <v>1853</v>
      </c>
      <c r="F7" s="180">
        <v>23623.54</v>
      </c>
      <c r="G7" s="179">
        <v>277</v>
      </c>
      <c r="H7" s="181">
        <v>1017.52</v>
      </c>
    </row>
    <row r="8" spans="1:8">
      <c r="A8" s="157">
        <v>3</v>
      </c>
      <c r="B8" s="470" t="s">
        <v>6</v>
      </c>
      <c r="C8" s="179">
        <v>30</v>
      </c>
      <c r="D8" s="180">
        <v>95.910000000000011</v>
      </c>
      <c r="E8" s="179">
        <v>1471</v>
      </c>
      <c r="F8" s="180">
        <v>3388.26</v>
      </c>
      <c r="G8" s="179">
        <v>683</v>
      </c>
      <c r="H8" s="181">
        <v>755.47</v>
      </c>
    </row>
    <row r="9" spans="1:8">
      <c r="A9" s="157">
        <v>4</v>
      </c>
      <c r="B9" s="470" t="s">
        <v>7</v>
      </c>
      <c r="C9" s="179">
        <v>42</v>
      </c>
      <c r="D9" s="180">
        <v>278.5</v>
      </c>
      <c r="E9" s="179">
        <v>210</v>
      </c>
      <c r="F9" s="180">
        <v>1967.9499999999998</v>
      </c>
      <c r="G9" s="179">
        <v>8</v>
      </c>
      <c r="H9" s="181">
        <v>31.459999999999997</v>
      </c>
    </row>
    <row r="10" spans="1:8">
      <c r="A10" s="157">
        <v>5</v>
      </c>
      <c r="B10" s="470" t="s">
        <v>8</v>
      </c>
      <c r="C10" s="179">
        <v>286</v>
      </c>
      <c r="D10" s="180">
        <v>439.82</v>
      </c>
      <c r="E10" s="179">
        <v>1894</v>
      </c>
      <c r="F10" s="180">
        <v>12036</v>
      </c>
      <c r="G10" s="179">
        <v>381</v>
      </c>
      <c r="H10" s="181">
        <v>2156.58</v>
      </c>
    </row>
    <row r="11" spans="1:8">
      <c r="A11" s="157">
        <v>6</v>
      </c>
      <c r="B11" s="470" t="s">
        <v>9</v>
      </c>
      <c r="C11" s="179">
        <v>334</v>
      </c>
      <c r="D11" s="180">
        <v>841.86000000000013</v>
      </c>
      <c r="E11" s="179">
        <v>3414</v>
      </c>
      <c r="F11" s="180">
        <v>4503.3900000000003</v>
      </c>
      <c r="G11" s="179">
        <v>195</v>
      </c>
      <c r="H11" s="181">
        <v>432.13</v>
      </c>
    </row>
    <row r="12" spans="1:8">
      <c r="A12" s="157">
        <v>7</v>
      </c>
      <c r="B12" s="470" t="s">
        <v>11</v>
      </c>
      <c r="C12" s="179">
        <v>1</v>
      </c>
      <c r="D12" s="180">
        <v>18</v>
      </c>
      <c r="E12" s="179">
        <v>355</v>
      </c>
      <c r="F12" s="180">
        <v>7205.8099999999995</v>
      </c>
      <c r="G12" s="179">
        <v>63</v>
      </c>
      <c r="H12" s="181">
        <v>110.67999999999999</v>
      </c>
    </row>
    <row r="13" spans="1:8">
      <c r="A13" s="157">
        <v>8</v>
      </c>
      <c r="B13" s="470" t="s">
        <v>12</v>
      </c>
      <c r="C13" s="179">
        <v>7</v>
      </c>
      <c r="D13" s="180">
        <v>42.129999999999995</v>
      </c>
      <c r="E13" s="179">
        <v>77</v>
      </c>
      <c r="F13" s="180">
        <v>504.68</v>
      </c>
      <c r="G13" s="179">
        <v>13</v>
      </c>
      <c r="H13" s="181">
        <v>24.18</v>
      </c>
    </row>
    <row r="14" spans="1:8">
      <c r="A14" s="157">
        <v>9</v>
      </c>
      <c r="B14" s="470" t="s">
        <v>13</v>
      </c>
      <c r="C14" s="179">
        <v>50</v>
      </c>
      <c r="D14" s="180">
        <v>150.39999999999998</v>
      </c>
      <c r="E14" s="179">
        <v>100</v>
      </c>
      <c r="F14" s="180">
        <v>144.53</v>
      </c>
      <c r="G14" s="179">
        <v>5</v>
      </c>
      <c r="H14" s="181">
        <v>5.12</v>
      </c>
    </row>
    <row r="15" spans="1:8">
      <c r="A15" s="157">
        <v>10</v>
      </c>
      <c r="B15" s="470" t="s">
        <v>14</v>
      </c>
      <c r="C15" s="179">
        <v>91</v>
      </c>
      <c r="D15" s="180">
        <v>254.18</v>
      </c>
      <c r="E15" s="179">
        <v>2717</v>
      </c>
      <c r="F15" s="180">
        <v>7588.5899999999992</v>
      </c>
      <c r="G15" s="179">
        <v>2098</v>
      </c>
      <c r="H15" s="181">
        <v>2218.77</v>
      </c>
    </row>
    <row r="16" spans="1:8">
      <c r="A16" s="157">
        <v>11</v>
      </c>
      <c r="B16" s="470" t="s">
        <v>15</v>
      </c>
      <c r="C16" s="179">
        <v>5</v>
      </c>
      <c r="D16" s="180">
        <v>1.55</v>
      </c>
      <c r="E16" s="179">
        <v>121</v>
      </c>
      <c r="F16" s="180">
        <v>688.48</v>
      </c>
      <c r="G16" s="179">
        <v>1</v>
      </c>
      <c r="H16" s="181">
        <v>13.2</v>
      </c>
    </row>
    <row r="17" spans="1:8">
      <c r="A17" s="157">
        <v>12</v>
      </c>
      <c r="B17" s="470" t="s">
        <v>16</v>
      </c>
      <c r="C17" s="179">
        <v>1203</v>
      </c>
      <c r="D17" s="180">
        <v>8168.87</v>
      </c>
      <c r="E17" s="179">
        <v>12690</v>
      </c>
      <c r="F17" s="180">
        <v>37239.760000000002</v>
      </c>
      <c r="G17" s="179">
        <v>4428</v>
      </c>
      <c r="H17" s="181">
        <v>4930.0999999999995</v>
      </c>
    </row>
    <row r="18" spans="1:8">
      <c r="A18" s="157">
        <v>13</v>
      </c>
      <c r="B18" s="470" t="s">
        <v>17</v>
      </c>
      <c r="C18" s="179">
        <v>35</v>
      </c>
      <c r="D18" s="180">
        <v>155.53</v>
      </c>
      <c r="E18" s="179">
        <v>667</v>
      </c>
      <c r="F18" s="180">
        <v>1470.5400000000002</v>
      </c>
      <c r="G18" s="179">
        <v>251</v>
      </c>
      <c r="H18" s="181">
        <v>195.26</v>
      </c>
    </row>
    <row r="19" spans="1:8">
      <c r="A19" s="157">
        <v>14</v>
      </c>
      <c r="B19" s="470" t="s">
        <v>18</v>
      </c>
      <c r="C19" s="179">
        <v>19</v>
      </c>
      <c r="D19" s="180">
        <v>83.84</v>
      </c>
      <c r="E19" s="179">
        <v>1349</v>
      </c>
      <c r="F19" s="180">
        <v>2418.46</v>
      </c>
      <c r="G19" s="179">
        <v>4</v>
      </c>
      <c r="H19" s="181">
        <v>1.3499999999999999</v>
      </c>
    </row>
    <row r="20" spans="1:8">
      <c r="A20" s="157">
        <v>15</v>
      </c>
      <c r="B20" s="470" t="s">
        <v>19</v>
      </c>
      <c r="C20" s="179">
        <v>37</v>
      </c>
      <c r="D20" s="180">
        <v>28.1</v>
      </c>
      <c r="E20" s="179">
        <v>129</v>
      </c>
      <c r="F20" s="180">
        <v>499.85</v>
      </c>
      <c r="G20" s="179">
        <v>0</v>
      </c>
      <c r="H20" s="180">
        <v>0</v>
      </c>
    </row>
    <row r="21" spans="1:8">
      <c r="A21" s="157">
        <v>16</v>
      </c>
      <c r="B21" s="470" t="s">
        <v>20</v>
      </c>
      <c r="C21" s="179">
        <v>30</v>
      </c>
      <c r="D21" s="180">
        <v>20.78</v>
      </c>
      <c r="E21" s="179">
        <v>302</v>
      </c>
      <c r="F21" s="180">
        <v>624.51</v>
      </c>
      <c r="G21" s="179">
        <v>66</v>
      </c>
      <c r="H21" s="181">
        <v>40.04</v>
      </c>
    </row>
    <row r="22" spans="1:8" s="3" customFormat="1" ht="15" customHeight="1">
      <c r="A22" s="272" t="s">
        <v>205</v>
      </c>
      <c r="B22" s="283" t="s">
        <v>54</v>
      </c>
      <c r="C22" s="177">
        <f>SUM(C6:C21)</f>
        <v>2290</v>
      </c>
      <c r="D22" s="170">
        <f t="shared" ref="D22:H22" si="0">SUM(D6:D21)</f>
        <v>12602.650000000003</v>
      </c>
      <c r="E22" s="177">
        <f t="shared" si="0"/>
        <v>27635</v>
      </c>
      <c r="F22" s="170">
        <f t="shared" si="0"/>
        <v>108015.01</v>
      </c>
      <c r="G22" s="177">
        <f t="shared" si="0"/>
        <v>8532</v>
      </c>
      <c r="H22" s="170">
        <f t="shared" si="0"/>
        <v>12341.250000000002</v>
      </c>
    </row>
    <row r="23" spans="1:8">
      <c r="A23" s="157">
        <v>1</v>
      </c>
      <c r="B23" s="470" t="s">
        <v>24</v>
      </c>
      <c r="C23" s="179">
        <v>0</v>
      </c>
      <c r="D23" s="180">
        <v>0</v>
      </c>
      <c r="E23" s="179">
        <v>9</v>
      </c>
      <c r="F23" s="180">
        <v>1336.3899999999999</v>
      </c>
      <c r="G23" s="179">
        <v>0</v>
      </c>
      <c r="H23" s="133">
        <v>0</v>
      </c>
    </row>
    <row r="24" spans="1:8">
      <c r="A24" s="157">
        <v>2</v>
      </c>
      <c r="B24" s="470" t="s">
        <v>657</v>
      </c>
      <c r="C24" s="179">
        <v>0</v>
      </c>
      <c r="D24" s="180">
        <v>0</v>
      </c>
      <c r="E24" s="179">
        <v>0</v>
      </c>
      <c r="F24" s="180">
        <v>0</v>
      </c>
      <c r="G24" s="179">
        <v>0</v>
      </c>
      <c r="H24" s="133">
        <v>0</v>
      </c>
    </row>
    <row r="25" spans="1:8" s="17" customFormat="1">
      <c r="A25" s="157">
        <v>3</v>
      </c>
      <c r="B25" s="470" t="s">
        <v>21</v>
      </c>
      <c r="C25" s="179">
        <v>2</v>
      </c>
      <c r="D25" s="180">
        <v>9.14</v>
      </c>
      <c r="E25" s="179">
        <v>314</v>
      </c>
      <c r="F25" s="180">
        <v>1096.96</v>
      </c>
      <c r="G25" s="179">
        <v>5</v>
      </c>
      <c r="H25" s="133">
        <v>3.97</v>
      </c>
    </row>
    <row r="26" spans="1:8" s="183" customFormat="1">
      <c r="A26" s="157">
        <v>4</v>
      </c>
      <c r="B26" s="470" t="s">
        <v>22</v>
      </c>
      <c r="C26" s="179">
        <v>6</v>
      </c>
      <c r="D26" s="180">
        <v>17.899999999999999</v>
      </c>
      <c r="E26" s="322">
        <v>33</v>
      </c>
      <c r="F26" s="97">
        <v>101.74000000000001</v>
      </c>
      <c r="G26" s="179">
        <v>0</v>
      </c>
      <c r="H26" s="133">
        <v>0</v>
      </c>
    </row>
    <row r="27" spans="1:8" s="183" customFormat="1">
      <c r="A27" s="157">
        <v>5</v>
      </c>
      <c r="B27" s="470" t="s">
        <v>10</v>
      </c>
      <c r="C27" s="179">
        <v>16</v>
      </c>
      <c r="D27" s="180">
        <v>681.37</v>
      </c>
      <c r="E27" s="322">
        <v>267</v>
      </c>
      <c r="F27" s="97">
        <v>2490.0299999999997</v>
      </c>
      <c r="G27" s="179">
        <v>135</v>
      </c>
      <c r="H27" s="133">
        <v>369.05</v>
      </c>
    </row>
    <row r="28" spans="1:8" s="183" customFormat="1">
      <c r="A28" s="157">
        <v>6</v>
      </c>
      <c r="B28" s="470" t="s">
        <v>23</v>
      </c>
      <c r="C28" s="179">
        <v>3</v>
      </c>
      <c r="D28" s="180">
        <v>25.79</v>
      </c>
      <c r="E28" s="322">
        <v>281</v>
      </c>
      <c r="F28" s="97">
        <v>2451.1400000000003</v>
      </c>
      <c r="G28" s="179">
        <v>0</v>
      </c>
      <c r="H28" s="133">
        <v>0</v>
      </c>
    </row>
    <row r="29" spans="1:8">
      <c r="A29" s="157">
        <v>7</v>
      </c>
      <c r="B29" s="470" t="s">
        <v>181</v>
      </c>
      <c r="C29" s="179">
        <v>99</v>
      </c>
      <c r="D29" s="180">
        <v>54.35</v>
      </c>
      <c r="E29" s="179">
        <v>7402</v>
      </c>
      <c r="F29" s="180">
        <v>2160.0100000000002</v>
      </c>
      <c r="G29" s="179">
        <v>250</v>
      </c>
      <c r="H29" s="133">
        <v>45.65</v>
      </c>
    </row>
    <row r="30" spans="1:8" s="10" customFormat="1">
      <c r="A30" s="157">
        <v>8</v>
      </c>
      <c r="B30" s="470" t="s">
        <v>25</v>
      </c>
      <c r="C30" s="179">
        <v>0</v>
      </c>
      <c r="D30" s="180">
        <v>0</v>
      </c>
      <c r="E30" s="179">
        <v>1</v>
      </c>
      <c r="F30" s="180">
        <v>3</v>
      </c>
      <c r="G30" s="179">
        <v>0</v>
      </c>
      <c r="H30" s="133">
        <v>0</v>
      </c>
    </row>
    <row r="31" spans="1:8" s="3" customFormat="1" ht="15" customHeight="1">
      <c r="A31" s="272" t="s">
        <v>206</v>
      </c>
      <c r="B31" s="283" t="s">
        <v>54</v>
      </c>
      <c r="C31" s="177">
        <f>SUM(C23:C30)</f>
        <v>126</v>
      </c>
      <c r="D31" s="170">
        <f t="shared" ref="D31:H31" si="1">SUM(D23:D30)</f>
        <v>788.55</v>
      </c>
      <c r="E31" s="177">
        <f t="shared" si="1"/>
        <v>8307</v>
      </c>
      <c r="F31" s="170">
        <f t="shared" si="1"/>
        <v>9639.27</v>
      </c>
      <c r="G31" s="177">
        <f t="shared" si="1"/>
        <v>390</v>
      </c>
      <c r="H31" s="170">
        <f t="shared" si="1"/>
        <v>418.67</v>
      </c>
    </row>
    <row r="32" spans="1:8">
      <c r="A32" s="157">
        <v>1</v>
      </c>
      <c r="B32" s="470" t="s">
        <v>27</v>
      </c>
      <c r="C32" s="179">
        <v>761</v>
      </c>
      <c r="D32" s="180">
        <v>233.42</v>
      </c>
      <c r="E32" s="179">
        <v>4648</v>
      </c>
      <c r="F32" s="180">
        <v>10965.1</v>
      </c>
      <c r="G32" s="179">
        <v>404</v>
      </c>
      <c r="H32" s="180">
        <v>788.78</v>
      </c>
    </row>
    <row r="33" spans="1:8" s="3" customFormat="1" ht="15" customHeight="1">
      <c r="A33" s="272" t="s">
        <v>123</v>
      </c>
      <c r="B33" s="283" t="s">
        <v>54</v>
      </c>
      <c r="C33" s="177">
        <f>C32</f>
        <v>761</v>
      </c>
      <c r="D33" s="170">
        <f t="shared" ref="D33:H33" si="2">D32</f>
        <v>233.42</v>
      </c>
      <c r="E33" s="177">
        <f t="shared" si="2"/>
        <v>4648</v>
      </c>
      <c r="F33" s="170">
        <f t="shared" si="2"/>
        <v>10965.1</v>
      </c>
      <c r="G33" s="177">
        <f t="shared" si="2"/>
        <v>404</v>
      </c>
      <c r="H33" s="170">
        <f t="shared" si="2"/>
        <v>788.78</v>
      </c>
    </row>
    <row r="34" spans="1:8">
      <c r="A34" s="157">
        <v>1</v>
      </c>
      <c r="B34" s="243" t="s">
        <v>28</v>
      </c>
      <c r="C34" s="179">
        <v>31</v>
      </c>
      <c r="D34" s="180">
        <v>182.8</v>
      </c>
      <c r="E34" s="179">
        <v>13170</v>
      </c>
      <c r="F34" s="180">
        <v>14939.66</v>
      </c>
      <c r="G34" s="179">
        <v>0</v>
      </c>
      <c r="H34" s="180">
        <v>0</v>
      </c>
    </row>
    <row r="35" spans="1:8" s="3" customFormat="1" ht="15" customHeight="1">
      <c r="A35" s="21" t="s">
        <v>553</v>
      </c>
      <c r="B35" s="319" t="s">
        <v>54</v>
      </c>
      <c r="C35" s="177">
        <f>C34</f>
        <v>31</v>
      </c>
      <c r="D35" s="170">
        <f t="shared" ref="D35:G35" si="3">D34</f>
        <v>182.8</v>
      </c>
      <c r="E35" s="177">
        <f t="shared" si="3"/>
        <v>13170</v>
      </c>
      <c r="F35" s="170">
        <f t="shared" si="3"/>
        <v>14939.66</v>
      </c>
      <c r="G35" s="170">
        <f t="shared" si="3"/>
        <v>0</v>
      </c>
      <c r="H35" s="170">
        <v>0</v>
      </c>
    </row>
    <row r="36" spans="1:8" s="3" customFormat="1" ht="15" customHeight="1">
      <c r="A36" s="765" t="s">
        <v>416</v>
      </c>
      <c r="B36" s="765"/>
      <c r="C36" s="177">
        <f>C22+C31+C33+C35</f>
        <v>3208</v>
      </c>
      <c r="D36" s="170">
        <f t="shared" ref="D36:H36" si="4">D22+D31+D33+D35</f>
        <v>13807.420000000002</v>
      </c>
      <c r="E36" s="177">
        <f t="shared" si="4"/>
        <v>53760</v>
      </c>
      <c r="F36" s="170">
        <f t="shared" si="4"/>
        <v>143559.04000000001</v>
      </c>
      <c r="G36" s="177">
        <f t="shared" si="4"/>
        <v>9326</v>
      </c>
      <c r="H36" s="170">
        <f t="shared" si="4"/>
        <v>13548.700000000003</v>
      </c>
    </row>
    <row r="37" spans="1:8" s="3" customFormat="1">
      <c r="A37" s="177">
        <v>1</v>
      </c>
      <c r="B37" s="177" t="s">
        <v>29</v>
      </c>
      <c r="C37" s="179">
        <v>0</v>
      </c>
      <c r="D37" s="180">
        <v>0</v>
      </c>
      <c r="E37" s="179">
        <v>1</v>
      </c>
      <c r="F37" s="180">
        <v>85509.52</v>
      </c>
      <c r="G37" s="179">
        <v>0</v>
      </c>
      <c r="H37" s="180">
        <v>0</v>
      </c>
    </row>
    <row r="38" spans="1:8" s="3" customFormat="1">
      <c r="A38" s="177">
        <v>1</v>
      </c>
      <c r="B38" s="177" t="s">
        <v>186</v>
      </c>
      <c r="C38" s="179">
        <v>0</v>
      </c>
      <c r="D38" s="180">
        <v>0</v>
      </c>
      <c r="E38" s="179">
        <v>192</v>
      </c>
      <c r="F38" s="180">
        <v>6367.87</v>
      </c>
      <c r="G38" s="179">
        <v>0</v>
      </c>
      <c r="H38" s="180">
        <v>0</v>
      </c>
    </row>
    <row r="39" spans="1:8" s="3" customFormat="1" ht="15" customHeight="1">
      <c r="A39" s="177" t="s">
        <v>519</v>
      </c>
      <c r="B39" s="177" t="s">
        <v>54</v>
      </c>
      <c r="C39" s="177">
        <f>C36+C37+C38</f>
        <v>3208</v>
      </c>
      <c r="D39" s="170">
        <f t="shared" ref="D39:H39" si="5">D36+D37+D38</f>
        <v>13807.420000000002</v>
      </c>
      <c r="E39" s="177">
        <f t="shared" si="5"/>
        <v>53953</v>
      </c>
      <c r="F39" s="170">
        <f t="shared" si="5"/>
        <v>235436.43</v>
      </c>
      <c r="G39" s="177">
        <f t="shared" si="5"/>
        <v>9326</v>
      </c>
      <c r="H39" s="170">
        <f t="shared" si="5"/>
        <v>13548.700000000003</v>
      </c>
    </row>
    <row r="40" spans="1:8" s="3" customFormat="1" ht="15" customHeight="1">
      <c r="F40" s="7"/>
    </row>
    <row r="41" spans="1:8" s="3" customFormat="1" ht="15" customHeight="1">
      <c r="F41" s="7"/>
    </row>
  </sheetData>
  <mergeCells count="9">
    <mergeCell ref="A1:H1"/>
    <mergeCell ref="A2:H2"/>
    <mergeCell ref="A3:H3"/>
    <mergeCell ref="A36:B36"/>
    <mergeCell ref="C4:D4"/>
    <mergeCell ref="E4:F4"/>
    <mergeCell ref="G4:H4"/>
    <mergeCell ref="B4:B5"/>
    <mergeCell ref="A4:A5"/>
  </mergeCells>
  <printOptions gridLines="1"/>
  <pageMargins left="0.75" right="0.25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3" tint="0.59999389629810485"/>
  </sheetPr>
  <dimension ref="A1:J35"/>
  <sheetViews>
    <sheetView topLeftCell="A4" zoomScale="86" zoomScaleNormal="86" workbookViewId="0">
      <selection sqref="A1:H35"/>
    </sheetView>
  </sheetViews>
  <sheetFormatPr defaultRowHeight="15"/>
  <cols>
    <col min="1" max="1" width="7.28515625" customWidth="1"/>
    <col min="2" max="2" width="15.85546875" style="2" customWidth="1"/>
    <col min="3" max="3" width="8.85546875" customWidth="1"/>
    <col min="4" max="4" width="11.5703125" style="18" customWidth="1"/>
    <col min="5" max="5" width="9.5703125" style="14" customWidth="1"/>
    <col min="6" max="6" width="11.28515625" style="18" customWidth="1"/>
    <col min="7" max="7" width="14.140625" style="18" customWidth="1"/>
    <col min="8" max="8" width="13.5703125" style="18" customWidth="1"/>
    <col min="9" max="9" width="10.7109375" customWidth="1"/>
    <col min="10" max="10" width="10.85546875" customWidth="1"/>
    <col min="13" max="13" width="14" customWidth="1"/>
  </cols>
  <sheetData>
    <row r="1" spans="1:10" s="11" customFormat="1" ht="30" customHeight="1">
      <c r="A1" s="722">
        <v>12</v>
      </c>
      <c r="B1" s="723"/>
      <c r="C1" s="723"/>
      <c r="D1" s="723"/>
      <c r="E1" s="723"/>
      <c r="F1" s="723"/>
      <c r="G1" s="723"/>
      <c r="H1" s="724"/>
      <c r="I1" s="360"/>
      <c r="J1" s="360"/>
    </row>
    <row r="2" spans="1:10" ht="49.5" customHeight="1">
      <c r="A2" s="768" t="s">
        <v>563</v>
      </c>
      <c r="B2" s="769"/>
      <c r="C2" s="769"/>
      <c r="D2" s="769"/>
      <c r="E2" s="769"/>
      <c r="F2" s="769"/>
      <c r="G2" s="769"/>
      <c r="H2" s="770"/>
      <c r="I2" s="329"/>
      <c r="J2" s="329"/>
    </row>
    <row r="3" spans="1:10" ht="33.75" customHeight="1">
      <c r="A3" s="768" t="s">
        <v>564</v>
      </c>
      <c r="B3" s="769"/>
      <c r="C3" s="769"/>
      <c r="D3" s="769"/>
      <c r="E3" s="769"/>
      <c r="F3" s="769"/>
      <c r="G3" s="769"/>
      <c r="H3" s="770"/>
      <c r="I3" s="329"/>
      <c r="J3" s="329"/>
    </row>
    <row r="4" spans="1:10" ht="21" customHeight="1">
      <c r="A4" s="570" t="s">
        <v>55</v>
      </c>
      <c r="B4" s="570" t="s">
        <v>0</v>
      </c>
      <c r="C4" s="570" t="s">
        <v>463</v>
      </c>
      <c r="D4" s="569" t="s">
        <v>462</v>
      </c>
      <c r="E4" s="574" t="s">
        <v>513</v>
      </c>
      <c r="F4" s="569" t="s">
        <v>515</v>
      </c>
      <c r="G4" s="569" t="s">
        <v>514</v>
      </c>
      <c r="H4" s="569" t="s">
        <v>516</v>
      </c>
    </row>
    <row r="5" spans="1:10" ht="15.75">
      <c r="A5" s="134">
        <v>1</v>
      </c>
      <c r="B5" s="134" t="s">
        <v>4</v>
      </c>
      <c r="C5" s="588">
        <v>15</v>
      </c>
      <c r="D5" s="338">
        <v>22.47</v>
      </c>
      <c r="E5" s="589">
        <v>9</v>
      </c>
      <c r="F5" s="338">
        <v>4.87</v>
      </c>
      <c r="G5" s="338">
        <f>E5/C5*100</f>
        <v>60</v>
      </c>
      <c r="H5" s="338">
        <f>F5/D5*100</f>
        <v>21.673342234089898</v>
      </c>
    </row>
    <row r="6" spans="1:10" ht="15.75">
      <c r="A6" s="330">
        <v>2</v>
      </c>
      <c r="B6" s="330" t="s">
        <v>5</v>
      </c>
      <c r="C6" s="333">
        <v>0</v>
      </c>
      <c r="D6" s="356">
        <v>0</v>
      </c>
      <c r="E6" s="334">
        <v>0</v>
      </c>
      <c r="F6" s="358">
        <v>0</v>
      </c>
      <c r="G6" s="335">
        <v>0</v>
      </c>
      <c r="H6" s="587">
        <v>0</v>
      </c>
    </row>
    <row r="7" spans="1:10" ht="15.75">
      <c r="A7" s="134">
        <v>3</v>
      </c>
      <c r="B7" s="134" t="s">
        <v>6</v>
      </c>
      <c r="C7" s="336">
        <v>802</v>
      </c>
      <c r="D7" s="357">
        <v>720.32</v>
      </c>
      <c r="E7" s="337">
        <v>576</v>
      </c>
      <c r="F7" s="359">
        <v>387.77</v>
      </c>
      <c r="G7" s="338">
        <f t="shared" ref="G7:G35" si="0">E7/C7*100</f>
        <v>71.820448877805489</v>
      </c>
      <c r="H7" s="339">
        <f t="shared" ref="H7:H35" si="1">F7/D7*100</f>
        <v>53.833018658374051</v>
      </c>
    </row>
    <row r="8" spans="1:10" ht="15.75">
      <c r="A8" s="134">
        <v>4</v>
      </c>
      <c r="B8" s="134" t="s">
        <v>7</v>
      </c>
      <c r="C8" s="336">
        <v>0</v>
      </c>
      <c r="D8" s="357">
        <v>0</v>
      </c>
      <c r="E8" s="337">
        <v>0</v>
      </c>
      <c r="F8" s="359">
        <v>0</v>
      </c>
      <c r="G8" s="338">
        <v>0</v>
      </c>
      <c r="H8" s="339">
        <v>0</v>
      </c>
    </row>
    <row r="9" spans="1:10" ht="15.75">
      <c r="A9" s="134">
        <v>5</v>
      </c>
      <c r="B9" s="134" t="s">
        <v>8</v>
      </c>
      <c r="C9" s="336">
        <v>26</v>
      </c>
      <c r="D9" s="357">
        <v>45.33</v>
      </c>
      <c r="E9" s="337">
        <v>16</v>
      </c>
      <c r="F9" s="359">
        <v>22.18</v>
      </c>
      <c r="G9" s="338">
        <f t="shared" si="0"/>
        <v>61.53846153846154</v>
      </c>
      <c r="H9" s="339">
        <f t="shared" si="1"/>
        <v>48.930068387381425</v>
      </c>
    </row>
    <row r="10" spans="1:10" ht="15.75">
      <c r="A10" s="134">
        <v>6</v>
      </c>
      <c r="B10" s="134" t="s">
        <v>9</v>
      </c>
      <c r="C10" s="336">
        <v>1262</v>
      </c>
      <c r="D10" s="357">
        <v>940.19</v>
      </c>
      <c r="E10" s="337">
        <v>75</v>
      </c>
      <c r="F10" s="359">
        <v>96.72</v>
      </c>
      <c r="G10" s="338">
        <f t="shared" si="0"/>
        <v>5.9429477020602217</v>
      </c>
      <c r="H10" s="339">
        <f t="shared" si="1"/>
        <v>10.28728235782129</v>
      </c>
    </row>
    <row r="11" spans="1:10" ht="15.75">
      <c r="A11" s="135">
        <v>7</v>
      </c>
      <c r="B11" s="134" t="s">
        <v>11</v>
      </c>
      <c r="C11" s="340">
        <v>0</v>
      </c>
      <c r="D11" s="341">
        <v>0</v>
      </c>
      <c r="E11" s="337">
        <v>0</v>
      </c>
      <c r="F11" s="359">
        <v>0</v>
      </c>
      <c r="G11" s="338">
        <v>0</v>
      </c>
      <c r="H11" s="339">
        <v>0</v>
      </c>
    </row>
    <row r="12" spans="1:10" ht="15.75">
      <c r="A12" s="134">
        <v>8</v>
      </c>
      <c r="B12" s="134" t="s">
        <v>12</v>
      </c>
      <c r="C12" s="336">
        <v>6</v>
      </c>
      <c r="D12" s="357">
        <v>8.4</v>
      </c>
      <c r="E12" s="337">
        <v>0</v>
      </c>
      <c r="F12" s="359">
        <v>0</v>
      </c>
      <c r="G12" s="338">
        <f t="shared" si="0"/>
        <v>0</v>
      </c>
      <c r="H12" s="339">
        <f t="shared" si="1"/>
        <v>0</v>
      </c>
    </row>
    <row r="13" spans="1:10" ht="15.75">
      <c r="A13" s="134">
        <v>9</v>
      </c>
      <c r="B13" s="134" t="s">
        <v>13</v>
      </c>
      <c r="C13" s="336">
        <v>0</v>
      </c>
      <c r="D13" s="357">
        <v>0</v>
      </c>
      <c r="E13" s="337">
        <v>0</v>
      </c>
      <c r="F13" s="359">
        <v>0</v>
      </c>
      <c r="G13" s="338">
        <v>0</v>
      </c>
      <c r="H13" s="339">
        <v>0</v>
      </c>
    </row>
    <row r="14" spans="1:10" ht="15.75">
      <c r="A14" s="134">
        <v>10</v>
      </c>
      <c r="B14" s="134" t="s">
        <v>14</v>
      </c>
      <c r="C14" s="336">
        <v>2050</v>
      </c>
      <c r="D14" s="357">
        <v>1257.9000000000001</v>
      </c>
      <c r="E14" s="337">
        <v>1703</v>
      </c>
      <c r="F14" s="359">
        <v>938.89</v>
      </c>
      <c r="G14" s="338">
        <f t="shared" si="0"/>
        <v>83.073170731707307</v>
      </c>
      <c r="H14" s="339">
        <f t="shared" si="1"/>
        <v>74.639478495905863</v>
      </c>
    </row>
    <row r="15" spans="1:10" ht="15.75">
      <c r="A15" s="134">
        <v>11</v>
      </c>
      <c r="B15" s="134" t="s">
        <v>15</v>
      </c>
      <c r="C15" s="336">
        <v>0</v>
      </c>
      <c r="D15" s="357">
        <v>0</v>
      </c>
      <c r="E15" s="337">
        <v>0</v>
      </c>
      <c r="F15" s="359">
        <v>0</v>
      </c>
      <c r="G15" s="338">
        <v>0</v>
      </c>
      <c r="H15" s="339">
        <v>0</v>
      </c>
    </row>
    <row r="16" spans="1:10" ht="15.75">
      <c r="A16" s="134">
        <v>12</v>
      </c>
      <c r="B16" s="134" t="s">
        <v>16</v>
      </c>
      <c r="C16" s="336">
        <v>6088</v>
      </c>
      <c r="D16" s="357">
        <v>4040.28</v>
      </c>
      <c r="E16" s="337">
        <v>2777</v>
      </c>
      <c r="F16" s="359">
        <v>1495.86</v>
      </c>
      <c r="G16" s="338">
        <f t="shared" si="0"/>
        <v>45.614323258869909</v>
      </c>
      <c r="H16" s="339">
        <f t="shared" si="1"/>
        <v>37.023671626718937</v>
      </c>
    </row>
    <row r="17" spans="1:8" ht="15.75">
      <c r="A17" s="134">
        <v>13</v>
      </c>
      <c r="B17" s="134" t="s">
        <v>17</v>
      </c>
      <c r="C17" s="336">
        <v>223</v>
      </c>
      <c r="D17" s="357">
        <v>103.79</v>
      </c>
      <c r="E17" s="337">
        <v>209</v>
      </c>
      <c r="F17" s="359">
        <v>103.1</v>
      </c>
      <c r="G17" s="338">
        <f t="shared" si="0"/>
        <v>93.721973094170409</v>
      </c>
      <c r="H17" s="339">
        <f t="shared" si="1"/>
        <v>99.335196068985439</v>
      </c>
    </row>
    <row r="18" spans="1:8" ht="15.75">
      <c r="A18" s="134">
        <v>14</v>
      </c>
      <c r="B18" s="134" t="s">
        <v>18</v>
      </c>
      <c r="C18" s="336">
        <v>544</v>
      </c>
      <c r="D18" s="357">
        <v>718.08</v>
      </c>
      <c r="E18" s="337">
        <v>1</v>
      </c>
      <c r="F18" s="359">
        <v>0.32</v>
      </c>
      <c r="G18" s="338">
        <v>0</v>
      </c>
      <c r="H18" s="339">
        <v>0</v>
      </c>
    </row>
    <row r="19" spans="1:8" ht="15.75">
      <c r="A19" s="134">
        <v>15</v>
      </c>
      <c r="B19" s="134" t="s">
        <v>19</v>
      </c>
      <c r="C19" s="336">
        <v>19</v>
      </c>
      <c r="D19" s="357">
        <v>11.1</v>
      </c>
      <c r="E19" s="337">
        <v>0</v>
      </c>
      <c r="F19" s="359">
        <v>0</v>
      </c>
      <c r="G19" s="338">
        <f t="shared" si="0"/>
        <v>0</v>
      </c>
      <c r="H19" s="339">
        <f t="shared" si="1"/>
        <v>0</v>
      </c>
    </row>
    <row r="20" spans="1:8" ht="15.75">
      <c r="A20" s="134">
        <v>16</v>
      </c>
      <c r="B20" s="134" t="s">
        <v>20</v>
      </c>
      <c r="C20" s="336">
        <v>85</v>
      </c>
      <c r="D20" s="357">
        <v>63.3</v>
      </c>
      <c r="E20" s="337">
        <v>26</v>
      </c>
      <c r="F20" s="359">
        <v>9.3699999999999992</v>
      </c>
      <c r="G20" s="338">
        <f t="shared" si="0"/>
        <v>30.588235294117649</v>
      </c>
      <c r="H20" s="339">
        <f t="shared" si="1"/>
        <v>14.802527646129541</v>
      </c>
    </row>
    <row r="21" spans="1:8" s="3" customFormat="1" ht="16.5" customHeight="1">
      <c r="A21" s="772" t="s">
        <v>96</v>
      </c>
      <c r="B21" s="772"/>
      <c r="C21" s="342">
        <f>SUM(C5:C20)</f>
        <v>11120</v>
      </c>
      <c r="D21" s="343">
        <f>SUM(D5:D20)</f>
        <v>7931.1600000000017</v>
      </c>
      <c r="E21" s="342">
        <f>SUM(E5:E20)</f>
        <v>5392</v>
      </c>
      <c r="F21" s="344">
        <f>SUM(F5:F20)</f>
        <v>3059.08</v>
      </c>
      <c r="G21" s="343">
        <f t="shared" si="0"/>
        <v>48.489208633093526</v>
      </c>
      <c r="H21" s="345">
        <f t="shared" si="1"/>
        <v>38.57039827717508</v>
      </c>
    </row>
    <row r="22" spans="1:8" ht="15.75">
      <c r="A22" s="134">
        <v>1</v>
      </c>
      <c r="B22" s="13" t="s">
        <v>24</v>
      </c>
      <c r="C22" s="336">
        <v>0</v>
      </c>
      <c r="D22" s="357">
        <v>0</v>
      </c>
      <c r="E22" s="337">
        <v>0</v>
      </c>
      <c r="F22" s="359">
        <v>0</v>
      </c>
      <c r="G22" s="338">
        <v>0</v>
      </c>
      <c r="H22" s="339">
        <v>0</v>
      </c>
    </row>
    <row r="23" spans="1:8" ht="15.75">
      <c r="A23" s="134">
        <v>2</v>
      </c>
      <c r="B23" s="13" t="s">
        <v>420</v>
      </c>
      <c r="C23" s="336">
        <v>0</v>
      </c>
      <c r="D23" s="357">
        <v>0</v>
      </c>
      <c r="E23" s="337">
        <v>0</v>
      </c>
      <c r="F23" s="359">
        <v>0</v>
      </c>
      <c r="G23" s="338">
        <v>0</v>
      </c>
      <c r="H23" s="339">
        <v>0</v>
      </c>
    </row>
    <row r="24" spans="1:8" ht="15.75">
      <c r="A24" s="134">
        <v>3</v>
      </c>
      <c r="B24" s="13" t="s">
        <v>21</v>
      </c>
      <c r="C24" s="336">
        <v>1</v>
      </c>
      <c r="D24" s="357">
        <v>19.61</v>
      </c>
      <c r="E24" s="337">
        <v>0</v>
      </c>
      <c r="F24" s="359">
        <v>0</v>
      </c>
      <c r="G24" s="338">
        <f t="shared" si="0"/>
        <v>0</v>
      </c>
      <c r="H24" s="339">
        <f t="shared" si="1"/>
        <v>0</v>
      </c>
    </row>
    <row r="25" spans="1:8" s="17" customFormat="1" ht="15.75">
      <c r="A25" s="134">
        <v>4</v>
      </c>
      <c r="B25" s="13" t="s">
        <v>22</v>
      </c>
      <c r="C25" s="336">
        <v>0</v>
      </c>
      <c r="D25" s="357">
        <v>0</v>
      </c>
      <c r="E25" s="337">
        <v>0</v>
      </c>
      <c r="F25" s="359">
        <v>0</v>
      </c>
      <c r="G25" s="338">
        <v>0</v>
      </c>
      <c r="H25" s="339">
        <v>0</v>
      </c>
    </row>
    <row r="26" spans="1:8" ht="15.75">
      <c r="A26" s="134">
        <v>5</v>
      </c>
      <c r="B26" s="13" t="s">
        <v>10</v>
      </c>
      <c r="C26" s="336">
        <v>74</v>
      </c>
      <c r="D26" s="357">
        <v>57.86</v>
      </c>
      <c r="E26" s="337">
        <v>70</v>
      </c>
      <c r="F26" s="359">
        <v>55.86</v>
      </c>
      <c r="G26" s="338">
        <f t="shared" si="0"/>
        <v>94.594594594594597</v>
      </c>
      <c r="H26" s="339">
        <f t="shared" si="1"/>
        <v>96.543380573798814</v>
      </c>
    </row>
    <row r="27" spans="1:8" ht="15.75">
      <c r="A27" s="134">
        <v>6</v>
      </c>
      <c r="B27" s="13" t="s">
        <v>23</v>
      </c>
      <c r="C27" s="336">
        <v>0</v>
      </c>
      <c r="D27" s="357">
        <v>0</v>
      </c>
      <c r="E27" s="337">
        <v>0</v>
      </c>
      <c r="F27" s="359">
        <v>0</v>
      </c>
      <c r="G27" s="338">
        <v>0</v>
      </c>
      <c r="H27" s="339">
        <v>0</v>
      </c>
    </row>
    <row r="28" spans="1:8" ht="15.75" customHeight="1">
      <c r="A28" s="134">
        <v>7</v>
      </c>
      <c r="B28" s="13" t="s">
        <v>181</v>
      </c>
      <c r="C28" s="336">
        <v>171</v>
      </c>
      <c r="D28" s="357">
        <v>42.66</v>
      </c>
      <c r="E28" s="337">
        <v>5</v>
      </c>
      <c r="F28" s="359">
        <v>0.95</v>
      </c>
      <c r="G28" s="338">
        <f t="shared" si="0"/>
        <v>2.9239766081871341</v>
      </c>
      <c r="H28" s="339">
        <f t="shared" si="1"/>
        <v>2.2269104547585563</v>
      </c>
    </row>
    <row r="29" spans="1:8" s="10" customFormat="1" ht="15.75">
      <c r="A29" s="134">
        <v>8</v>
      </c>
      <c r="B29" s="13" t="s">
        <v>25</v>
      </c>
      <c r="C29" s="336">
        <v>0</v>
      </c>
      <c r="D29" s="357">
        <v>0</v>
      </c>
      <c r="E29" s="337">
        <v>0</v>
      </c>
      <c r="F29" s="359">
        <v>0</v>
      </c>
      <c r="G29" s="338">
        <v>0</v>
      </c>
      <c r="H29" s="339">
        <v>0</v>
      </c>
    </row>
    <row r="30" spans="1:8" s="3" customFormat="1" ht="15.75">
      <c r="A30" s="766" t="s">
        <v>97</v>
      </c>
      <c r="B30" s="766"/>
      <c r="C30" s="346">
        <f>SUM(C22:C29)</f>
        <v>246</v>
      </c>
      <c r="D30" s="343">
        <f>SUM(D22:D29)</f>
        <v>120.13</v>
      </c>
      <c r="E30" s="342">
        <f>SUM(E22:E29)</f>
        <v>75</v>
      </c>
      <c r="F30" s="344">
        <f>SUM(F22:F29)</f>
        <v>56.81</v>
      </c>
      <c r="G30" s="343">
        <f t="shared" si="0"/>
        <v>30.487804878048781</v>
      </c>
      <c r="H30" s="345">
        <f t="shared" si="1"/>
        <v>47.2904353616915</v>
      </c>
    </row>
    <row r="31" spans="1:8" ht="15.75">
      <c r="A31" s="134">
        <v>1</v>
      </c>
      <c r="B31" s="134" t="s">
        <v>27</v>
      </c>
      <c r="C31" s="347">
        <v>3050</v>
      </c>
      <c r="D31" s="348">
        <v>2500.67</v>
      </c>
      <c r="E31" s="349">
        <v>146</v>
      </c>
      <c r="F31" s="350">
        <v>48.32</v>
      </c>
      <c r="G31" s="339">
        <f t="shared" si="0"/>
        <v>4.7868852459016393</v>
      </c>
      <c r="H31" s="339">
        <f t="shared" si="1"/>
        <v>1.9322821483842332</v>
      </c>
    </row>
    <row r="32" spans="1:8" s="3" customFormat="1" ht="15.75">
      <c r="A32" s="773" t="s">
        <v>98</v>
      </c>
      <c r="B32" s="773"/>
      <c r="C32" s="346">
        <f>SUM(C31)</f>
        <v>3050</v>
      </c>
      <c r="D32" s="343">
        <f>SUM(D31)</f>
        <v>2500.67</v>
      </c>
      <c r="E32" s="342">
        <f>SUM(E31)</f>
        <v>146</v>
      </c>
      <c r="F32" s="344">
        <f>SUM(F31)</f>
        <v>48.32</v>
      </c>
      <c r="G32" s="343">
        <f t="shared" si="0"/>
        <v>4.7868852459016393</v>
      </c>
      <c r="H32" s="345">
        <f t="shared" si="1"/>
        <v>1.9322821483842332</v>
      </c>
    </row>
    <row r="33" spans="1:8" ht="15.75">
      <c r="A33" s="134">
        <v>1</v>
      </c>
      <c r="B33" s="134" t="s">
        <v>28</v>
      </c>
      <c r="C33" s="351">
        <v>816</v>
      </c>
      <c r="D33" s="339">
        <v>453.12</v>
      </c>
      <c r="E33" s="352">
        <v>0</v>
      </c>
      <c r="F33" s="350">
        <v>0</v>
      </c>
      <c r="G33" s="339">
        <f t="shared" si="0"/>
        <v>0</v>
      </c>
      <c r="H33" s="339">
        <f t="shared" si="1"/>
        <v>0</v>
      </c>
    </row>
    <row r="34" spans="1:8" s="3" customFormat="1" ht="15.75">
      <c r="A34" s="773" t="s">
        <v>192</v>
      </c>
      <c r="B34" s="773"/>
      <c r="C34" s="346">
        <f>SUM(C33)</f>
        <v>816</v>
      </c>
      <c r="D34" s="343">
        <f>SUM(D33)</f>
        <v>453.12</v>
      </c>
      <c r="E34" s="342">
        <f>SUM(E33)</f>
        <v>0</v>
      </c>
      <c r="F34" s="344">
        <f>SUM(F33)</f>
        <v>0</v>
      </c>
      <c r="G34" s="343">
        <f t="shared" si="0"/>
        <v>0</v>
      </c>
      <c r="H34" s="345">
        <f t="shared" si="1"/>
        <v>0</v>
      </c>
    </row>
    <row r="35" spans="1:8" s="3" customFormat="1" ht="15.75">
      <c r="A35" s="771" t="s">
        <v>87</v>
      </c>
      <c r="B35" s="771"/>
      <c r="C35" s="353">
        <f>C21+C30+C32+C34</f>
        <v>15232</v>
      </c>
      <c r="D35" s="354">
        <f t="shared" ref="D35:F35" si="2">D21+D30+D32+D34</f>
        <v>11005.080000000004</v>
      </c>
      <c r="E35" s="353">
        <f t="shared" si="2"/>
        <v>5613</v>
      </c>
      <c r="F35" s="355">
        <f t="shared" si="2"/>
        <v>3164.21</v>
      </c>
      <c r="G35" s="354">
        <f t="shared" si="0"/>
        <v>36.850052521008401</v>
      </c>
      <c r="H35" s="345">
        <f t="shared" si="1"/>
        <v>28.752267134814097</v>
      </c>
    </row>
  </sheetData>
  <mergeCells count="8">
    <mergeCell ref="A2:H2"/>
    <mergeCell ref="A3:H3"/>
    <mergeCell ref="A1:H1"/>
    <mergeCell ref="A35:B35"/>
    <mergeCell ref="A21:B21"/>
    <mergeCell ref="A30:B30"/>
    <mergeCell ref="A32:B32"/>
    <mergeCell ref="A34:B34"/>
  </mergeCells>
  <pageMargins left="0.77" right="0.25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3" tint="0.59999389629810485"/>
  </sheetPr>
  <dimension ref="A1:H38"/>
  <sheetViews>
    <sheetView topLeftCell="A7" workbookViewId="0">
      <selection sqref="A1:H36"/>
    </sheetView>
  </sheetViews>
  <sheetFormatPr defaultRowHeight="15"/>
  <cols>
    <col min="1" max="1" width="7.85546875" customWidth="1"/>
    <col min="2" max="2" width="12.42578125" customWidth="1"/>
    <col min="3" max="3" width="9" customWidth="1"/>
    <col min="4" max="4" width="16.5703125" style="18" customWidth="1"/>
    <col min="5" max="5" width="10" customWidth="1"/>
    <col min="6" max="6" width="12.85546875" style="18" customWidth="1"/>
    <col min="7" max="7" width="11.140625" customWidth="1"/>
    <col min="8" max="8" width="15.5703125" style="18" customWidth="1"/>
    <col min="10" max="10" width="11.28515625" customWidth="1"/>
  </cols>
  <sheetData>
    <row r="1" spans="1:8" s="11" customFormat="1" ht="29.25" customHeight="1">
      <c r="A1" s="780">
        <v>13</v>
      </c>
      <c r="B1" s="781"/>
      <c r="C1" s="781"/>
      <c r="D1" s="781"/>
      <c r="E1" s="781"/>
      <c r="F1" s="782"/>
      <c r="G1" s="781"/>
      <c r="H1" s="783"/>
    </row>
    <row r="2" spans="1:8" ht="46.5" customHeight="1">
      <c r="A2" s="774" t="s">
        <v>720</v>
      </c>
      <c r="B2" s="775"/>
      <c r="C2" s="775"/>
      <c r="D2" s="775"/>
      <c r="E2" s="775"/>
      <c r="F2" s="776"/>
      <c r="G2" s="775"/>
      <c r="H2" s="777"/>
    </row>
    <row r="3" spans="1:8" s="17" customFormat="1" ht="25.5" customHeight="1">
      <c r="A3" s="746" t="s">
        <v>55</v>
      </c>
      <c r="B3" s="746" t="s">
        <v>0</v>
      </c>
      <c r="C3" s="746" t="s">
        <v>208</v>
      </c>
      <c r="D3" s="746"/>
      <c r="E3" s="746" t="s">
        <v>209</v>
      </c>
      <c r="F3" s="784"/>
      <c r="G3" s="746" t="s">
        <v>210</v>
      </c>
      <c r="H3" s="784"/>
    </row>
    <row r="4" spans="1:8" ht="17.25" customHeight="1">
      <c r="A4" s="746"/>
      <c r="B4" s="746"/>
      <c r="C4" s="567" t="s">
        <v>664</v>
      </c>
      <c r="D4" s="571" t="s">
        <v>195</v>
      </c>
      <c r="E4" s="567" t="s">
        <v>664</v>
      </c>
      <c r="F4" s="571" t="s">
        <v>195</v>
      </c>
      <c r="G4" s="567" t="s">
        <v>664</v>
      </c>
      <c r="H4" s="571" t="s">
        <v>195</v>
      </c>
    </row>
    <row r="5" spans="1:8">
      <c r="A5" s="590">
        <f>ROW(A1)</f>
        <v>1</v>
      </c>
      <c r="B5" s="324" t="s">
        <v>4</v>
      </c>
      <c r="C5" s="132">
        <f>G5-E5</f>
        <v>0</v>
      </c>
      <c r="D5" s="133">
        <f>H5-F5</f>
        <v>0</v>
      </c>
      <c r="E5" s="221">
        <v>15</v>
      </c>
      <c r="F5" s="276">
        <v>22.47</v>
      </c>
      <c r="G5" s="179">
        <v>15</v>
      </c>
      <c r="H5" s="180">
        <v>22.47</v>
      </c>
    </row>
    <row r="6" spans="1:8">
      <c r="A6" s="129">
        <f>ROW(A2)</f>
        <v>2</v>
      </c>
      <c r="B6" s="68" t="s">
        <v>5</v>
      </c>
      <c r="C6" s="130">
        <f t="shared" ref="C6:C35" si="0">G6-E6</f>
        <v>175</v>
      </c>
      <c r="D6" s="376">
        <f t="shared" ref="D6:D35" si="1">H6-F6</f>
        <v>389</v>
      </c>
      <c r="E6" s="277">
        <v>0</v>
      </c>
      <c r="F6" s="278">
        <v>0</v>
      </c>
      <c r="G6" s="411">
        <v>175</v>
      </c>
      <c r="H6" s="397">
        <v>389</v>
      </c>
    </row>
    <row r="7" spans="1:8">
      <c r="A7" s="103">
        <f>ROW(A3)</f>
        <v>3</v>
      </c>
      <c r="B7" s="37" t="s">
        <v>6</v>
      </c>
      <c r="C7" s="130">
        <f t="shared" si="0"/>
        <v>0</v>
      </c>
      <c r="D7" s="376">
        <f t="shared" si="1"/>
        <v>0</v>
      </c>
      <c r="E7" s="157">
        <v>802</v>
      </c>
      <c r="F7" s="147">
        <v>720.32</v>
      </c>
      <c r="G7" s="179">
        <v>802</v>
      </c>
      <c r="H7" s="180">
        <v>720.32</v>
      </c>
    </row>
    <row r="8" spans="1:8">
      <c r="A8" s="103">
        <f t="shared" ref="A8:A20" si="2">ROW(A5)</f>
        <v>5</v>
      </c>
      <c r="B8" s="37" t="s">
        <v>7</v>
      </c>
      <c r="C8" s="130">
        <f t="shared" si="0"/>
        <v>0</v>
      </c>
      <c r="D8" s="376">
        <f t="shared" si="1"/>
        <v>0</v>
      </c>
      <c r="E8" s="157">
        <v>0</v>
      </c>
      <c r="F8" s="147">
        <v>0</v>
      </c>
      <c r="G8" s="179">
        <v>0</v>
      </c>
      <c r="H8" s="180">
        <v>0</v>
      </c>
    </row>
    <row r="9" spans="1:8">
      <c r="A9" s="103">
        <f t="shared" si="2"/>
        <v>6</v>
      </c>
      <c r="B9" s="37" t="s">
        <v>8</v>
      </c>
      <c r="C9" s="130">
        <f t="shared" si="0"/>
        <v>188</v>
      </c>
      <c r="D9" s="376">
        <f t="shared" si="1"/>
        <v>905.82</v>
      </c>
      <c r="E9" s="157">
        <v>16</v>
      </c>
      <c r="F9" s="147">
        <v>22.18</v>
      </c>
      <c r="G9" s="179">
        <v>204</v>
      </c>
      <c r="H9" s="180">
        <v>928</v>
      </c>
    </row>
    <row r="10" spans="1:8">
      <c r="A10" s="103">
        <f t="shared" si="2"/>
        <v>7</v>
      </c>
      <c r="B10" s="37" t="s">
        <v>9</v>
      </c>
      <c r="C10" s="130">
        <f t="shared" si="0"/>
        <v>656</v>
      </c>
      <c r="D10" s="376">
        <f t="shared" si="1"/>
        <v>584.03</v>
      </c>
      <c r="E10" s="157">
        <v>1262</v>
      </c>
      <c r="F10" s="147">
        <v>940.19</v>
      </c>
      <c r="G10" s="179">
        <v>1918</v>
      </c>
      <c r="H10" s="180">
        <v>1524.22</v>
      </c>
    </row>
    <row r="11" spans="1:8">
      <c r="A11" s="103">
        <f t="shared" si="2"/>
        <v>8</v>
      </c>
      <c r="B11" s="37" t="s">
        <v>11</v>
      </c>
      <c r="C11" s="130">
        <f t="shared" si="0"/>
        <v>16</v>
      </c>
      <c r="D11" s="376">
        <f t="shared" si="1"/>
        <v>132.83000000000001</v>
      </c>
      <c r="E11" s="175">
        <v>0</v>
      </c>
      <c r="F11" s="149">
        <v>0</v>
      </c>
      <c r="G11" s="179">
        <v>16</v>
      </c>
      <c r="H11" s="180">
        <v>132.83000000000001</v>
      </c>
    </row>
    <row r="12" spans="1:8">
      <c r="A12" s="103">
        <f t="shared" si="2"/>
        <v>9</v>
      </c>
      <c r="B12" s="37" t="s">
        <v>12</v>
      </c>
      <c r="C12" s="130">
        <f t="shared" si="0"/>
        <v>0</v>
      </c>
      <c r="D12" s="376">
        <f t="shared" si="1"/>
        <v>0</v>
      </c>
      <c r="E12" s="157">
        <v>6</v>
      </c>
      <c r="F12" s="147">
        <v>8.4</v>
      </c>
      <c r="G12" s="179">
        <v>6</v>
      </c>
      <c r="H12" s="180">
        <v>8.4</v>
      </c>
    </row>
    <row r="13" spans="1:8">
      <c r="A13" s="103">
        <f t="shared" si="2"/>
        <v>10</v>
      </c>
      <c r="B13" s="37" t="s">
        <v>13</v>
      </c>
      <c r="C13" s="130">
        <f t="shared" si="0"/>
        <v>0</v>
      </c>
      <c r="D13" s="376">
        <f t="shared" si="1"/>
        <v>0</v>
      </c>
      <c r="E13" s="157">
        <v>0</v>
      </c>
      <c r="F13" s="147">
        <v>0</v>
      </c>
      <c r="G13" s="179">
        <v>0</v>
      </c>
      <c r="H13" s="180">
        <v>0</v>
      </c>
    </row>
    <row r="14" spans="1:8" s="183" customFormat="1">
      <c r="A14" s="103">
        <f t="shared" si="2"/>
        <v>11</v>
      </c>
      <c r="B14" s="37" t="s">
        <v>14</v>
      </c>
      <c r="C14" s="130">
        <f t="shared" si="0"/>
        <v>15</v>
      </c>
      <c r="D14" s="376">
        <f t="shared" si="1"/>
        <v>39.809999999999945</v>
      </c>
      <c r="E14" s="157">
        <v>2050</v>
      </c>
      <c r="F14" s="147">
        <v>1257.9000000000001</v>
      </c>
      <c r="G14" s="322">
        <v>2065</v>
      </c>
      <c r="H14" s="97">
        <v>1297.71</v>
      </c>
    </row>
    <row r="15" spans="1:8">
      <c r="A15" s="103">
        <f t="shared" si="2"/>
        <v>12</v>
      </c>
      <c r="B15" s="37" t="s">
        <v>15</v>
      </c>
      <c r="C15" s="130">
        <f t="shared" si="0"/>
        <v>2</v>
      </c>
      <c r="D15" s="376">
        <f t="shared" si="1"/>
        <v>4.63</v>
      </c>
      <c r="E15" s="157">
        <v>0</v>
      </c>
      <c r="F15" s="147">
        <v>0</v>
      </c>
      <c r="G15" s="179">
        <v>2</v>
      </c>
      <c r="H15" s="180">
        <v>4.63</v>
      </c>
    </row>
    <row r="16" spans="1:8">
      <c r="A16" s="103">
        <f t="shared" si="2"/>
        <v>13</v>
      </c>
      <c r="B16" s="37" t="s">
        <v>16</v>
      </c>
      <c r="C16" s="130">
        <f t="shared" si="0"/>
        <v>196</v>
      </c>
      <c r="D16" s="376">
        <f t="shared" si="1"/>
        <v>122.86999999999944</v>
      </c>
      <c r="E16" s="157">
        <v>6088</v>
      </c>
      <c r="F16" s="147">
        <v>4040.28</v>
      </c>
      <c r="G16" s="179">
        <v>6284</v>
      </c>
      <c r="H16" s="180">
        <v>4163.1499999999996</v>
      </c>
    </row>
    <row r="17" spans="1:8">
      <c r="A17" s="103">
        <f t="shared" si="2"/>
        <v>14</v>
      </c>
      <c r="B17" s="37" t="s">
        <v>17</v>
      </c>
      <c r="C17" s="130">
        <f t="shared" si="0"/>
        <v>13</v>
      </c>
      <c r="D17" s="376">
        <f t="shared" si="1"/>
        <v>29.38000000000001</v>
      </c>
      <c r="E17" s="157">
        <v>223</v>
      </c>
      <c r="F17" s="147">
        <v>103.79</v>
      </c>
      <c r="G17" s="179">
        <v>236</v>
      </c>
      <c r="H17" s="180">
        <v>133.17000000000002</v>
      </c>
    </row>
    <row r="18" spans="1:8">
      <c r="A18" s="103">
        <f t="shared" si="2"/>
        <v>15</v>
      </c>
      <c r="B18" s="37" t="s">
        <v>18</v>
      </c>
      <c r="C18" s="130">
        <f t="shared" si="0"/>
        <v>196</v>
      </c>
      <c r="D18" s="376">
        <f t="shared" si="1"/>
        <v>431.62</v>
      </c>
      <c r="E18" s="157">
        <v>544</v>
      </c>
      <c r="F18" s="147">
        <v>718.08</v>
      </c>
      <c r="G18" s="179">
        <v>740</v>
      </c>
      <c r="H18" s="180">
        <v>1149.7</v>
      </c>
    </row>
    <row r="19" spans="1:8" s="183" customFormat="1">
      <c r="A19" s="103">
        <f t="shared" si="2"/>
        <v>16</v>
      </c>
      <c r="B19" s="37" t="s">
        <v>19</v>
      </c>
      <c r="C19" s="130">
        <f t="shared" si="0"/>
        <v>14</v>
      </c>
      <c r="D19" s="376">
        <f t="shared" si="1"/>
        <v>7.2500000000000018</v>
      </c>
      <c r="E19" s="157">
        <v>19</v>
      </c>
      <c r="F19" s="147">
        <v>11.1</v>
      </c>
      <c r="G19" s="179">
        <v>33</v>
      </c>
      <c r="H19" s="180">
        <v>18.350000000000001</v>
      </c>
    </row>
    <row r="20" spans="1:8">
      <c r="A20" s="103">
        <f t="shared" si="2"/>
        <v>17</v>
      </c>
      <c r="B20" s="37" t="s">
        <v>20</v>
      </c>
      <c r="C20" s="130">
        <f t="shared" si="0"/>
        <v>38</v>
      </c>
      <c r="D20" s="376">
        <f t="shared" si="1"/>
        <v>78.86</v>
      </c>
      <c r="E20" s="157">
        <v>85</v>
      </c>
      <c r="F20" s="147">
        <v>63.3</v>
      </c>
      <c r="G20" s="179">
        <v>123</v>
      </c>
      <c r="H20" s="180">
        <v>142.16</v>
      </c>
    </row>
    <row r="21" spans="1:8" s="3" customFormat="1" ht="15" customHeight="1">
      <c r="A21" s="709" t="s">
        <v>96</v>
      </c>
      <c r="B21" s="710"/>
      <c r="C21" s="182">
        <f t="shared" si="0"/>
        <v>1509</v>
      </c>
      <c r="D21" s="377">
        <f t="shared" si="1"/>
        <v>2726.1000000000004</v>
      </c>
      <c r="E21" s="113">
        <f>SUM(E5:E20)</f>
        <v>11110</v>
      </c>
      <c r="F21" s="75">
        <f>SUM(F5:F20)</f>
        <v>7908.01</v>
      </c>
      <c r="G21" s="177">
        <f>SUM(G5:G20)</f>
        <v>12619</v>
      </c>
      <c r="H21" s="170">
        <f>SUM(H5:H20)</f>
        <v>10634.11</v>
      </c>
    </row>
    <row r="22" spans="1:8">
      <c r="A22" s="103">
        <v>1</v>
      </c>
      <c r="B22" s="374" t="s">
        <v>24</v>
      </c>
      <c r="C22" s="130">
        <f t="shared" si="0"/>
        <v>0</v>
      </c>
      <c r="D22" s="376">
        <f t="shared" si="1"/>
        <v>0</v>
      </c>
      <c r="E22" s="157">
        <v>0</v>
      </c>
      <c r="F22" s="365">
        <v>0</v>
      </c>
      <c r="G22" s="179">
        <v>0</v>
      </c>
      <c r="H22" s="180">
        <v>0</v>
      </c>
    </row>
    <row r="23" spans="1:8">
      <c r="A23" s="103">
        <v>2</v>
      </c>
      <c r="B23" s="374" t="s">
        <v>420</v>
      </c>
      <c r="C23" s="130">
        <f t="shared" si="0"/>
        <v>0</v>
      </c>
      <c r="D23" s="376">
        <f t="shared" si="1"/>
        <v>0</v>
      </c>
      <c r="E23" s="157">
        <v>0</v>
      </c>
      <c r="F23" s="365">
        <v>0</v>
      </c>
      <c r="G23" s="179">
        <v>0</v>
      </c>
      <c r="H23" s="180">
        <v>0</v>
      </c>
    </row>
    <row r="24" spans="1:8">
      <c r="A24" s="103">
        <v>3</v>
      </c>
      <c r="B24" s="374" t="s">
        <v>21</v>
      </c>
      <c r="C24" s="130">
        <f t="shared" si="0"/>
        <v>8</v>
      </c>
      <c r="D24" s="376">
        <f t="shared" si="1"/>
        <v>47.67</v>
      </c>
      <c r="E24" s="157">
        <v>1</v>
      </c>
      <c r="F24" s="365">
        <v>19.61</v>
      </c>
      <c r="G24" s="179">
        <v>9</v>
      </c>
      <c r="H24" s="180">
        <v>67.28</v>
      </c>
    </row>
    <row r="25" spans="1:8">
      <c r="A25" s="103">
        <v>4</v>
      </c>
      <c r="B25" s="374" t="s">
        <v>22</v>
      </c>
      <c r="C25" s="130">
        <f t="shared" si="0"/>
        <v>5</v>
      </c>
      <c r="D25" s="376">
        <f t="shared" si="1"/>
        <v>15.93</v>
      </c>
      <c r="E25" s="157">
        <v>0</v>
      </c>
      <c r="F25" s="365">
        <v>0</v>
      </c>
      <c r="G25" s="179">
        <v>5</v>
      </c>
      <c r="H25" s="180">
        <v>15.93</v>
      </c>
    </row>
    <row r="26" spans="1:8">
      <c r="A26" s="103">
        <v>5</v>
      </c>
      <c r="B26" s="374" t="s">
        <v>10</v>
      </c>
      <c r="C26" s="130">
        <f t="shared" si="0"/>
        <v>15</v>
      </c>
      <c r="D26" s="376">
        <f t="shared" si="1"/>
        <v>75.989999999999995</v>
      </c>
      <c r="E26" s="157">
        <v>74</v>
      </c>
      <c r="F26" s="365">
        <v>57.86</v>
      </c>
      <c r="G26" s="179">
        <v>89</v>
      </c>
      <c r="H26" s="180">
        <v>133.85</v>
      </c>
    </row>
    <row r="27" spans="1:8">
      <c r="A27" s="103">
        <v>6</v>
      </c>
      <c r="B27" s="374" t="s">
        <v>23</v>
      </c>
      <c r="C27" s="130">
        <f t="shared" si="0"/>
        <v>14</v>
      </c>
      <c r="D27" s="376">
        <f t="shared" si="1"/>
        <v>39.090000000000003</v>
      </c>
      <c r="E27" s="157">
        <v>0</v>
      </c>
      <c r="F27" s="365">
        <v>0</v>
      </c>
      <c r="G27" s="179">
        <v>14</v>
      </c>
      <c r="H27" s="180">
        <v>39.090000000000003</v>
      </c>
    </row>
    <row r="28" spans="1:8" ht="17.25" customHeight="1">
      <c r="A28" s="103">
        <v>7</v>
      </c>
      <c r="B28" s="196" t="s">
        <v>181</v>
      </c>
      <c r="C28" s="130">
        <f t="shared" si="0"/>
        <v>1070</v>
      </c>
      <c r="D28" s="376">
        <v>0</v>
      </c>
      <c r="E28" s="157">
        <v>171</v>
      </c>
      <c r="F28" s="365">
        <v>42.66</v>
      </c>
      <c r="G28" s="179">
        <v>1241</v>
      </c>
      <c r="H28" s="180">
        <v>349.45000000000005</v>
      </c>
    </row>
    <row r="29" spans="1:8" s="10" customFormat="1">
      <c r="A29" s="103">
        <v>8</v>
      </c>
      <c r="B29" s="374" t="s">
        <v>25</v>
      </c>
      <c r="C29" s="130">
        <f t="shared" si="0"/>
        <v>0</v>
      </c>
      <c r="D29" s="376">
        <f t="shared" si="1"/>
        <v>0</v>
      </c>
      <c r="E29" s="157">
        <v>0</v>
      </c>
      <c r="F29" s="365">
        <v>0</v>
      </c>
      <c r="G29" s="179">
        <v>0</v>
      </c>
      <c r="H29" s="180">
        <v>0</v>
      </c>
    </row>
    <row r="30" spans="1:8" s="3" customFormat="1" ht="15" customHeight="1">
      <c r="A30" s="731" t="s">
        <v>97</v>
      </c>
      <c r="B30" s="716"/>
      <c r="C30" s="182">
        <f t="shared" si="0"/>
        <v>1112</v>
      </c>
      <c r="D30" s="377">
        <f t="shared" si="1"/>
        <v>485.47</v>
      </c>
      <c r="E30" s="131">
        <f>SUM(E22:E29)</f>
        <v>246</v>
      </c>
      <c r="F30" s="75">
        <f>SUM(F22:F29)</f>
        <v>120.13</v>
      </c>
      <c r="G30" s="177">
        <f>SUM(G22:G29)</f>
        <v>1358</v>
      </c>
      <c r="H30" s="170">
        <f>SUM(H22:H29)</f>
        <v>605.6</v>
      </c>
    </row>
    <row r="31" spans="1:8">
      <c r="A31" s="103">
        <v>1</v>
      </c>
      <c r="B31" s="37" t="s">
        <v>27</v>
      </c>
      <c r="C31" s="130">
        <f t="shared" si="0"/>
        <v>109</v>
      </c>
      <c r="D31" s="376">
        <f t="shared" si="1"/>
        <v>96.75</v>
      </c>
      <c r="E31" s="20">
        <v>3050</v>
      </c>
      <c r="F31" s="71">
        <v>2500.67</v>
      </c>
      <c r="G31" s="179">
        <v>3159</v>
      </c>
      <c r="H31" s="180">
        <v>2597.42</v>
      </c>
    </row>
    <row r="32" spans="1:8" s="3" customFormat="1" ht="15" customHeight="1">
      <c r="A32" s="709" t="s">
        <v>98</v>
      </c>
      <c r="B32" s="710"/>
      <c r="C32" s="130">
        <f t="shared" si="0"/>
        <v>109</v>
      </c>
      <c r="D32" s="376">
        <f t="shared" si="1"/>
        <v>96.75</v>
      </c>
      <c r="E32" s="131">
        <f>SUM(E31)</f>
        <v>3050</v>
      </c>
      <c r="F32" s="75">
        <f>SUM(F31)</f>
        <v>2500.67</v>
      </c>
      <c r="G32" s="177">
        <f>G31</f>
        <v>3159</v>
      </c>
      <c r="H32" s="170">
        <f>H31</f>
        <v>2597.42</v>
      </c>
    </row>
    <row r="33" spans="1:8">
      <c r="A33" s="103">
        <v>1</v>
      </c>
      <c r="B33" s="37" t="s">
        <v>28</v>
      </c>
      <c r="C33" s="130">
        <f t="shared" si="0"/>
        <v>11368</v>
      </c>
      <c r="D33" s="376">
        <f t="shared" si="1"/>
        <v>8770.0399999999991</v>
      </c>
      <c r="E33" s="132">
        <v>816</v>
      </c>
      <c r="F33" s="133">
        <v>453.12</v>
      </c>
      <c r="G33" s="179">
        <v>12184</v>
      </c>
      <c r="H33" s="180">
        <v>9223.16</v>
      </c>
    </row>
    <row r="34" spans="1:8" s="3" customFormat="1" ht="15" customHeight="1">
      <c r="A34" s="709" t="s">
        <v>187</v>
      </c>
      <c r="B34" s="715"/>
      <c r="C34" s="326">
        <f t="shared" si="0"/>
        <v>11368</v>
      </c>
      <c r="D34" s="378">
        <f t="shared" si="1"/>
        <v>8770.0399999999991</v>
      </c>
      <c r="E34" s="327">
        <f>SUM(E33)</f>
        <v>816</v>
      </c>
      <c r="F34" s="328">
        <f>SUM(F33)</f>
        <v>453.12</v>
      </c>
      <c r="G34" s="177">
        <f>G33</f>
        <v>12184</v>
      </c>
      <c r="H34" s="170">
        <f>H33</f>
        <v>9223.16</v>
      </c>
    </row>
    <row r="35" spans="1:8" s="3" customFormat="1" ht="15" customHeight="1">
      <c r="A35" s="542">
        <v>1</v>
      </c>
      <c r="B35" s="325" t="s">
        <v>29</v>
      </c>
      <c r="C35" s="197">
        <f t="shared" si="0"/>
        <v>1</v>
      </c>
      <c r="D35" s="136">
        <f t="shared" si="1"/>
        <v>85509.52</v>
      </c>
      <c r="E35" s="131">
        <v>0</v>
      </c>
      <c r="F35" s="75">
        <v>0</v>
      </c>
      <c r="G35" s="177">
        <v>1</v>
      </c>
      <c r="H35" s="170">
        <v>85509.52</v>
      </c>
    </row>
    <row r="36" spans="1:8" s="3" customFormat="1">
      <c r="A36" s="778" t="s">
        <v>87</v>
      </c>
      <c r="B36" s="779"/>
      <c r="C36" s="197">
        <f>C21+C30+C32+C34+C35</f>
        <v>14099</v>
      </c>
      <c r="D36" s="136">
        <f t="shared" ref="D36:F36" si="3">D21+D30+D32+D34+D35</f>
        <v>97587.88</v>
      </c>
      <c r="E36" s="197">
        <f t="shared" si="3"/>
        <v>15222</v>
      </c>
      <c r="F36" s="136">
        <f t="shared" si="3"/>
        <v>10981.930000000002</v>
      </c>
      <c r="G36" s="177">
        <f>G21+G30+G32+G34+G35</f>
        <v>29321</v>
      </c>
      <c r="H36" s="170">
        <f>H21+H30+H32+H34+H35</f>
        <v>108569.81</v>
      </c>
    </row>
    <row r="37" spans="1:8">
      <c r="H37" s="434"/>
    </row>
    <row r="38" spans="1:8">
      <c r="H38" s="434"/>
    </row>
  </sheetData>
  <mergeCells count="12">
    <mergeCell ref="A2:H2"/>
    <mergeCell ref="A34:B34"/>
    <mergeCell ref="A36:B36"/>
    <mergeCell ref="A1:H1"/>
    <mergeCell ref="A21:B21"/>
    <mergeCell ref="A30:B30"/>
    <mergeCell ref="A32:B32"/>
    <mergeCell ref="C3:D3"/>
    <mergeCell ref="E3:F3"/>
    <mergeCell ref="G3:H3"/>
    <mergeCell ref="A3:A4"/>
    <mergeCell ref="B3:B4"/>
  </mergeCells>
  <printOptions gridLines="1"/>
  <pageMargins left="0.85" right="0.25" top="0.75" bottom="0.75" header="0.3" footer="0.3"/>
  <pageSetup paperSize="9" scale="9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3" tint="0.59999389629810485"/>
  </sheetPr>
  <dimension ref="A1:H39"/>
  <sheetViews>
    <sheetView topLeftCell="A9" workbookViewId="0">
      <selection sqref="A1:H38"/>
    </sheetView>
  </sheetViews>
  <sheetFormatPr defaultRowHeight="15"/>
  <cols>
    <col min="1" max="1" width="7.42578125" customWidth="1"/>
    <col min="2" max="2" width="14.42578125" customWidth="1"/>
    <col min="3" max="3" width="11.42578125" customWidth="1"/>
    <col min="4" max="4" width="12.42578125" style="18" customWidth="1"/>
    <col min="5" max="5" width="12" customWidth="1"/>
    <col min="6" max="6" width="12.85546875" style="18" customWidth="1"/>
    <col min="7" max="7" width="10.140625" customWidth="1"/>
    <col min="8" max="8" width="11.140625" style="18" customWidth="1"/>
  </cols>
  <sheetData>
    <row r="1" spans="1:8" s="11" customFormat="1" ht="24.75" customHeight="1">
      <c r="A1" s="682">
        <v>14</v>
      </c>
      <c r="B1" s="683"/>
      <c r="C1" s="683"/>
      <c r="D1" s="683"/>
      <c r="E1" s="683"/>
      <c r="F1" s="683"/>
      <c r="G1" s="683"/>
      <c r="H1" s="684"/>
    </row>
    <row r="2" spans="1:8" ht="43.5" customHeight="1">
      <c r="A2" s="759" t="s">
        <v>719</v>
      </c>
      <c r="B2" s="760"/>
      <c r="C2" s="760"/>
      <c r="D2" s="760"/>
      <c r="E2" s="760"/>
      <c r="F2" s="760"/>
      <c r="G2" s="760"/>
      <c r="H2" s="761"/>
    </row>
    <row r="3" spans="1:8" ht="30.75" customHeight="1">
      <c r="A3" s="762" t="s">
        <v>517</v>
      </c>
      <c r="B3" s="763"/>
      <c r="C3" s="763"/>
      <c r="D3" s="763"/>
      <c r="E3" s="763"/>
      <c r="F3" s="763"/>
      <c r="G3" s="763"/>
      <c r="H3" s="764"/>
    </row>
    <row r="4" spans="1:8" s="404" customFormat="1" ht="24.75" customHeight="1">
      <c r="A4" s="790" t="s">
        <v>55</v>
      </c>
      <c r="B4" s="766" t="s">
        <v>0</v>
      </c>
      <c r="C4" s="787" t="s">
        <v>648</v>
      </c>
      <c r="D4" s="788"/>
      <c r="E4" s="789" t="s">
        <v>659</v>
      </c>
      <c r="F4" s="789"/>
      <c r="G4" s="789" t="s">
        <v>649</v>
      </c>
      <c r="H4" s="789"/>
    </row>
    <row r="5" spans="1:8" ht="19.5" customHeight="1">
      <c r="A5" s="791"/>
      <c r="B5" s="766"/>
      <c r="C5" s="570" t="s">
        <v>66</v>
      </c>
      <c r="D5" s="569" t="s">
        <v>67</v>
      </c>
      <c r="E5" s="570" t="s">
        <v>66</v>
      </c>
      <c r="F5" s="569" t="s">
        <v>67</v>
      </c>
      <c r="G5" s="570" t="s">
        <v>66</v>
      </c>
      <c r="H5" s="569" t="s">
        <v>67</v>
      </c>
    </row>
    <row r="6" spans="1:8">
      <c r="A6" s="88">
        <f>ROW(A1)</f>
        <v>1</v>
      </c>
      <c r="B6" s="244" t="s">
        <v>4</v>
      </c>
      <c r="C6" s="179">
        <v>0</v>
      </c>
      <c r="D6" s="180">
        <v>0</v>
      </c>
      <c r="E6" s="179">
        <v>15</v>
      </c>
      <c r="F6" s="180">
        <v>22.47</v>
      </c>
      <c r="G6" s="179">
        <v>10</v>
      </c>
      <c r="H6" s="180">
        <v>8.85</v>
      </c>
    </row>
    <row r="7" spans="1:8">
      <c r="A7" s="87">
        <f>ROW(A2)</f>
        <v>2</v>
      </c>
      <c r="B7" s="88" t="s">
        <v>5</v>
      </c>
      <c r="C7" s="179">
        <v>6</v>
      </c>
      <c r="D7" s="180">
        <v>8.5</v>
      </c>
      <c r="E7" s="179">
        <v>175</v>
      </c>
      <c r="F7" s="180">
        <v>389</v>
      </c>
      <c r="G7" s="179">
        <v>0</v>
      </c>
      <c r="H7" s="180">
        <v>0</v>
      </c>
    </row>
    <row r="8" spans="1:8">
      <c r="A8" s="87">
        <f>ROW(A3)</f>
        <v>3</v>
      </c>
      <c r="B8" s="89" t="s">
        <v>6</v>
      </c>
      <c r="C8" s="179">
        <v>3</v>
      </c>
      <c r="D8" s="180">
        <v>17.89</v>
      </c>
      <c r="E8" s="179">
        <v>802</v>
      </c>
      <c r="F8" s="180">
        <v>720.32</v>
      </c>
      <c r="G8" s="179">
        <v>576</v>
      </c>
      <c r="H8" s="180">
        <v>387.77</v>
      </c>
    </row>
    <row r="9" spans="1:8">
      <c r="A9" s="88">
        <f t="shared" ref="A9:A21" si="0">ROW(A4)</f>
        <v>4</v>
      </c>
      <c r="B9" s="89" t="s">
        <v>7</v>
      </c>
      <c r="C9" s="179">
        <v>0</v>
      </c>
      <c r="D9" s="180">
        <v>0</v>
      </c>
      <c r="E9" s="179">
        <v>0</v>
      </c>
      <c r="F9" s="180">
        <v>0</v>
      </c>
      <c r="G9" s="179">
        <v>0</v>
      </c>
      <c r="H9" s="180">
        <v>0</v>
      </c>
    </row>
    <row r="10" spans="1:8">
      <c r="A10" s="87">
        <f t="shared" si="0"/>
        <v>5</v>
      </c>
      <c r="B10" s="89" t="s">
        <v>8</v>
      </c>
      <c r="C10" s="179">
        <v>19</v>
      </c>
      <c r="D10" s="180">
        <v>25.180000000000003</v>
      </c>
      <c r="E10" s="179">
        <v>204</v>
      </c>
      <c r="F10" s="180">
        <v>928</v>
      </c>
      <c r="G10" s="179">
        <v>26</v>
      </c>
      <c r="H10" s="180">
        <v>45.33</v>
      </c>
    </row>
    <row r="11" spans="1:8">
      <c r="A11" s="87">
        <f t="shared" si="0"/>
        <v>6</v>
      </c>
      <c r="B11" s="89" t="s">
        <v>9</v>
      </c>
      <c r="C11" s="179">
        <v>72</v>
      </c>
      <c r="D11" s="180">
        <v>206.43</v>
      </c>
      <c r="E11" s="179">
        <v>1918</v>
      </c>
      <c r="F11" s="180">
        <v>1524.22</v>
      </c>
      <c r="G11" s="179">
        <v>75</v>
      </c>
      <c r="H11" s="180">
        <v>96.72</v>
      </c>
    </row>
    <row r="12" spans="1:8">
      <c r="A12" s="88">
        <f t="shared" si="0"/>
        <v>7</v>
      </c>
      <c r="B12" s="89" t="s">
        <v>11</v>
      </c>
      <c r="C12" s="179">
        <v>0</v>
      </c>
      <c r="D12" s="180">
        <v>0</v>
      </c>
      <c r="E12" s="179">
        <v>16</v>
      </c>
      <c r="F12" s="180">
        <v>132.83000000000001</v>
      </c>
      <c r="G12" s="179">
        <v>1</v>
      </c>
      <c r="H12" s="180">
        <v>0.46</v>
      </c>
    </row>
    <row r="13" spans="1:8">
      <c r="A13" s="87">
        <f t="shared" si="0"/>
        <v>8</v>
      </c>
      <c r="B13" s="89" t="s">
        <v>12</v>
      </c>
      <c r="C13" s="179">
        <v>0</v>
      </c>
      <c r="D13" s="180">
        <v>0</v>
      </c>
      <c r="E13" s="179">
        <v>6</v>
      </c>
      <c r="F13" s="180">
        <v>8.4</v>
      </c>
      <c r="G13" s="179">
        <v>0</v>
      </c>
      <c r="H13" s="180">
        <v>0</v>
      </c>
    </row>
    <row r="14" spans="1:8">
      <c r="A14" s="87">
        <f t="shared" si="0"/>
        <v>9</v>
      </c>
      <c r="B14" s="89" t="s">
        <v>13</v>
      </c>
      <c r="C14" s="179">
        <v>1</v>
      </c>
      <c r="D14" s="180">
        <v>1.52</v>
      </c>
      <c r="E14" s="179">
        <v>0</v>
      </c>
      <c r="F14" s="180">
        <v>0</v>
      </c>
      <c r="G14" s="179">
        <v>0</v>
      </c>
      <c r="H14" s="180">
        <v>0</v>
      </c>
    </row>
    <row r="15" spans="1:8" s="9" customFormat="1">
      <c r="A15" s="88">
        <f t="shared" si="0"/>
        <v>10</v>
      </c>
      <c r="B15" s="89" t="s">
        <v>14</v>
      </c>
      <c r="C15" s="322">
        <v>0</v>
      </c>
      <c r="D15" s="97">
        <v>0</v>
      </c>
      <c r="E15" s="322">
        <v>2065</v>
      </c>
      <c r="F15" s="97">
        <v>1297.71</v>
      </c>
      <c r="G15" s="322">
        <v>1718</v>
      </c>
      <c r="H15" s="97">
        <v>978.7</v>
      </c>
    </row>
    <row r="16" spans="1:8">
      <c r="A16" s="87">
        <f t="shared" si="0"/>
        <v>11</v>
      </c>
      <c r="B16" s="89" t="s">
        <v>15</v>
      </c>
      <c r="C16" s="179">
        <v>0</v>
      </c>
      <c r="D16" s="180">
        <v>0</v>
      </c>
      <c r="E16" s="179">
        <v>2</v>
      </c>
      <c r="F16" s="180">
        <v>4.63</v>
      </c>
      <c r="G16" s="179">
        <v>0</v>
      </c>
      <c r="H16" s="180">
        <v>0</v>
      </c>
    </row>
    <row r="17" spans="1:8">
      <c r="A17" s="87">
        <f t="shared" si="0"/>
        <v>12</v>
      </c>
      <c r="B17" s="89" t="s">
        <v>16</v>
      </c>
      <c r="C17" s="179">
        <v>365</v>
      </c>
      <c r="D17" s="180">
        <v>239.5</v>
      </c>
      <c r="E17" s="179">
        <v>6284</v>
      </c>
      <c r="F17" s="180">
        <v>4163.1499999999996</v>
      </c>
      <c r="G17" s="179">
        <v>2993</v>
      </c>
      <c r="H17" s="180">
        <v>1669.62</v>
      </c>
    </row>
    <row r="18" spans="1:8">
      <c r="A18" s="88">
        <f t="shared" si="0"/>
        <v>13</v>
      </c>
      <c r="B18" s="89" t="s">
        <v>17</v>
      </c>
      <c r="C18" s="179">
        <v>0</v>
      </c>
      <c r="D18" s="180">
        <v>0</v>
      </c>
      <c r="E18" s="179">
        <v>236</v>
      </c>
      <c r="F18" s="180">
        <v>133.17000000000002</v>
      </c>
      <c r="G18" s="179">
        <v>216</v>
      </c>
      <c r="H18" s="180">
        <v>115.22999999999999</v>
      </c>
    </row>
    <row r="19" spans="1:8">
      <c r="A19" s="87">
        <f t="shared" si="0"/>
        <v>14</v>
      </c>
      <c r="B19" s="89" t="s">
        <v>18</v>
      </c>
      <c r="C19" s="179">
        <v>3</v>
      </c>
      <c r="D19" s="180">
        <v>1.9</v>
      </c>
      <c r="E19" s="179">
        <v>740</v>
      </c>
      <c r="F19" s="180">
        <v>1149.7</v>
      </c>
      <c r="G19" s="179">
        <v>3</v>
      </c>
      <c r="H19" s="180">
        <v>1.1399999999999999</v>
      </c>
    </row>
    <row r="20" spans="1:8">
      <c r="A20" s="87">
        <f t="shared" si="0"/>
        <v>15</v>
      </c>
      <c r="B20" s="89" t="s">
        <v>19</v>
      </c>
      <c r="C20" s="179">
        <v>19</v>
      </c>
      <c r="D20" s="180">
        <v>11.1</v>
      </c>
      <c r="E20" s="179">
        <v>33</v>
      </c>
      <c r="F20" s="180">
        <v>18.350000000000001</v>
      </c>
      <c r="G20" s="179">
        <v>0</v>
      </c>
      <c r="H20" s="180">
        <v>0</v>
      </c>
    </row>
    <row r="21" spans="1:8">
      <c r="A21" s="88">
        <f t="shared" si="0"/>
        <v>16</v>
      </c>
      <c r="B21" s="89" t="s">
        <v>20</v>
      </c>
      <c r="C21" s="179">
        <v>10</v>
      </c>
      <c r="D21" s="180">
        <v>8.57</v>
      </c>
      <c r="E21" s="179">
        <v>123</v>
      </c>
      <c r="F21" s="180">
        <v>142.16</v>
      </c>
      <c r="G21" s="179">
        <v>27</v>
      </c>
      <c r="H21" s="180">
        <v>9.6499999999999986</v>
      </c>
    </row>
    <row r="22" spans="1:8" s="3" customFormat="1" ht="15" customHeight="1">
      <c r="A22" s="778" t="s">
        <v>96</v>
      </c>
      <c r="B22" s="785"/>
      <c r="C22" s="177">
        <f>SUM(C6:C21)</f>
        <v>498</v>
      </c>
      <c r="D22" s="170">
        <f>SUM(D6:D21)</f>
        <v>520.59</v>
      </c>
      <c r="E22" s="177">
        <f>SUM(E6:E21)</f>
        <v>12619</v>
      </c>
      <c r="F22" s="170">
        <f>SUM(F6:F21)</f>
        <v>10634.11</v>
      </c>
      <c r="G22" s="170">
        <f t="shared" ref="G22" si="1">SUM(G6:G21)</f>
        <v>5645</v>
      </c>
      <c r="H22" s="170">
        <f t="shared" ref="H22" si="2">SUM(H6:H21)</f>
        <v>3313.47</v>
      </c>
    </row>
    <row r="23" spans="1:8">
      <c r="A23" s="92">
        <v>1</v>
      </c>
      <c r="B23" s="374" t="s">
        <v>24</v>
      </c>
      <c r="C23" s="179">
        <v>0</v>
      </c>
      <c r="D23" s="180">
        <v>0</v>
      </c>
      <c r="E23" s="179">
        <v>0</v>
      </c>
      <c r="F23" s="180">
        <v>0</v>
      </c>
      <c r="G23" s="179">
        <v>0</v>
      </c>
      <c r="H23" s="180">
        <v>0</v>
      </c>
    </row>
    <row r="24" spans="1:8">
      <c r="A24" s="92">
        <v>2</v>
      </c>
      <c r="B24" s="374" t="s">
        <v>420</v>
      </c>
      <c r="C24" s="179">
        <v>0</v>
      </c>
      <c r="D24" s="180">
        <v>0</v>
      </c>
      <c r="E24" s="179">
        <v>0</v>
      </c>
      <c r="F24" s="180">
        <v>0</v>
      </c>
      <c r="G24" s="179">
        <v>0</v>
      </c>
      <c r="H24" s="180">
        <v>0</v>
      </c>
    </row>
    <row r="25" spans="1:8">
      <c r="A25" s="92">
        <v>3</v>
      </c>
      <c r="B25" s="374" t="s">
        <v>21</v>
      </c>
      <c r="C25" s="179">
        <v>0</v>
      </c>
      <c r="D25" s="180">
        <v>0</v>
      </c>
      <c r="E25" s="179">
        <v>9</v>
      </c>
      <c r="F25" s="180">
        <v>67.28</v>
      </c>
      <c r="G25" s="179">
        <v>0</v>
      </c>
      <c r="H25" s="180">
        <v>0</v>
      </c>
    </row>
    <row r="26" spans="1:8">
      <c r="A26" s="92">
        <v>4</v>
      </c>
      <c r="B26" s="374" t="s">
        <v>22</v>
      </c>
      <c r="C26" s="179">
        <v>5</v>
      </c>
      <c r="D26" s="180">
        <v>15.93</v>
      </c>
      <c r="E26" s="179">
        <v>5</v>
      </c>
      <c r="F26" s="180">
        <v>15.93</v>
      </c>
      <c r="G26" s="179">
        <v>0</v>
      </c>
      <c r="H26" s="180">
        <v>0</v>
      </c>
    </row>
    <row r="27" spans="1:8">
      <c r="A27" s="92">
        <v>5</v>
      </c>
      <c r="B27" s="374" t="s">
        <v>10</v>
      </c>
      <c r="C27" s="179">
        <v>4</v>
      </c>
      <c r="D27" s="180">
        <v>2</v>
      </c>
      <c r="E27" s="179">
        <v>89</v>
      </c>
      <c r="F27" s="180">
        <v>133.85</v>
      </c>
      <c r="G27" s="179">
        <v>71</v>
      </c>
      <c r="H27" s="180">
        <v>62.73</v>
      </c>
    </row>
    <row r="28" spans="1:8">
      <c r="A28" s="92">
        <v>6</v>
      </c>
      <c r="B28" s="374" t="s">
        <v>23</v>
      </c>
      <c r="C28" s="179">
        <v>0</v>
      </c>
      <c r="D28" s="180">
        <v>0</v>
      </c>
      <c r="E28" s="179">
        <v>14</v>
      </c>
      <c r="F28" s="180">
        <v>39.090000000000003</v>
      </c>
      <c r="G28" s="179">
        <v>0</v>
      </c>
      <c r="H28" s="180">
        <v>0</v>
      </c>
    </row>
    <row r="29" spans="1:8">
      <c r="A29" s="92">
        <v>7</v>
      </c>
      <c r="B29" s="196" t="s">
        <v>181</v>
      </c>
      <c r="C29" s="179">
        <v>7</v>
      </c>
      <c r="D29" s="180">
        <v>3.35</v>
      </c>
      <c r="E29" s="179">
        <v>1241</v>
      </c>
      <c r="F29" s="180">
        <v>349.45000000000005</v>
      </c>
      <c r="G29" s="179">
        <v>19</v>
      </c>
      <c r="H29" s="180">
        <v>3.33</v>
      </c>
    </row>
    <row r="30" spans="1:8" s="10" customFormat="1">
      <c r="A30" s="89">
        <v>8</v>
      </c>
      <c r="B30" s="374" t="s">
        <v>25</v>
      </c>
      <c r="C30" s="179">
        <v>0</v>
      </c>
      <c r="D30" s="180">
        <v>0</v>
      </c>
      <c r="E30" s="179">
        <v>0</v>
      </c>
      <c r="F30" s="180">
        <v>0</v>
      </c>
      <c r="G30" s="179">
        <v>0</v>
      </c>
      <c r="H30" s="180">
        <v>0</v>
      </c>
    </row>
    <row r="31" spans="1:8" s="3" customFormat="1" ht="15" customHeight="1">
      <c r="A31" s="778" t="s">
        <v>97</v>
      </c>
      <c r="B31" s="785"/>
      <c r="C31" s="177">
        <f>SUM(C24:C30)</f>
        <v>16</v>
      </c>
      <c r="D31" s="170">
        <f>SUM(D24:D30)</f>
        <v>21.28</v>
      </c>
      <c r="E31" s="177">
        <f>SUM(E23:E30)</f>
        <v>1358</v>
      </c>
      <c r="F31" s="170">
        <f>SUM(F23:F30)</f>
        <v>605.6</v>
      </c>
      <c r="G31" s="170">
        <f t="shared" ref="G31" si="3">SUM(G23:G30)</f>
        <v>90</v>
      </c>
      <c r="H31" s="170">
        <f t="shared" ref="H31" si="4">SUM(H23:H30)</f>
        <v>66.06</v>
      </c>
    </row>
    <row r="32" spans="1:8">
      <c r="A32" s="92">
        <v>1</v>
      </c>
      <c r="B32" s="89" t="s">
        <v>27</v>
      </c>
      <c r="C32" s="179">
        <v>62</v>
      </c>
      <c r="D32" s="180">
        <v>20.38</v>
      </c>
      <c r="E32" s="179">
        <v>3159</v>
      </c>
      <c r="F32" s="180">
        <v>2597.42</v>
      </c>
      <c r="G32" s="179">
        <v>174</v>
      </c>
      <c r="H32" s="180">
        <v>133.99</v>
      </c>
    </row>
    <row r="33" spans="1:8" s="3" customFormat="1" ht="15" customHeight="1">
      <c r="A33" s="778" t="s">
        <v>188</v>
      </c>
      <c r="B33" s="786"/>
      <c r="C33" s="177">
        <f>C32</f>
        <v>62</v>
      </c>
      <c r="D33" s="170">
        <f>D32</f>
        <v>20.38</v>
      </c>
      <c r="E33" s="177">
        <f>E32</f>
        <v>3159</v>
      </c>
      <c r="F33" s="170">
        <f>F32</f>
        <v>2597.42</v>
      </c>
      <c r="G33" s="170">
        <f t="shared" ref="G33" si="5">G32</f>
        <v>174</v>
      </c>
      <c r="H33" s="170">
        <f t="shared" ref="H33" si="6">H32</f>
        <v>133.99</v>
      </c>
    </row>
    <row r="34" spans="1:8">
      <c r="A34" s="152">
        <v>1</v>
      </c>
      <c r="B34" s="245" t="s">
        <v>28</v>
      </c>
      <c r="C34" s="179">
        <v>9</v>
      </c>
      <c r="D34" s="180">
        <v>25</v>
      </c>
      <c r="E34" s="179">
        <v>12184</v>
      </c>
      <c r="F34" s="180">
        <v>9223.16</v>
      </c>
      <c r="G34" s="179">
        <v>0</v>
      </c>
      <c r="H34" s="180">
        <v>0</v>
      </c>
    </row>
    <row r="35" spans="1:8" s="3" customFormat="1" ht="15" customHeight="1">
      <c r="A35" s="746" t="s">
        <v>189</v>
      </c>
      <c r="B35" s="748"/>
      <c r="C35" s="177">
        <f>C34</f>
        <v>9</v>
      </c>
      <c r="D35" s="170">
        <f>D34</f>
        <v>25</v>
      </c>
      <c r="E35" s="177">
        <f>E34</f>
        <v>12184</v>
      </c>
      <c r="F35" s="170">
        <f>F34</f>
        <v>9223.16</v>
      </c>
      <c r="G35" s="170">
        <f t="shared" ref="G35" si="7">G34</f>
        <v>0</v>
      </c>
      <c r="H35" s="170">
        <f t="shared" ref="H35" si="8">H34</f>
        <v>0</v>
      </c>
    </row>
    <row r="36" spans="1:8" s="3" customFormat="1" ht="15" customHeight="1">
      <c r="A36" s="748" t="s">
        <v>416</v>
      </c>
      <c r="B36" s="747"/>
      <c r="C36" s="177">
        <f>C22+C31+C33+C34</f>
        <v>585</v>
      </c>
      <c r="D36" s="170">
        <f t="shared" ref="D36:H36" si="9">D22+D31+D33+D34</f>
        <v>587.25</v>
      </c>
      <c r="E36" s="177">
        <f t="shared" si="9"/>
        <v>29320</v>
      </c>
      <c r="F36" s="170">
        <f t="shared" si="9"/>
        <v>23060.29</v>
      </c>
      <c r="G36" s="170">
        <f t="shared" si="9"/>
        <v>5909</v>
      </c>
      <c r="H36" s="170">
        <f t="shared" si="9"/>
        <v>3513.5199999999995</v>
      </c>
    </row>
    <row r="37" spans="1:8" s="3" customFormat="1">
      <c r="A37" s="423">
        <v>1</v>
      </c>
      <c r="B37" s="235" t="s">
        <v>29</v>
      </c>
      <c r="C37" s="177">
        <v>0</v>
      </c>
      <c r="D37" s="170">
        <v>0</v>
      </c>
      <c r="E37" s="177">
        <v>1</v>
      </c>
      <c r="F37" s="170">
        <v>85509.52</v>
      </c>
      <c r="G37" s="177">
        <v>0</v>
      </c>
      <c r="H37" s="170">
        <v>0</v>
      </c>
    </row>
    <row r="38" spans="1:8" s="3" customFormat="1" ht="15" customHeight="1">
      <c r="A38" s="778" t="s">
        <v>194</v>
      </c>
      <c r="B38" s="779"/>
      <c r="C38" s="177">
        <f>C22+C31+C33+C35+C37</f>
        <v>585</v>
      </c>
      <c r="D38" s="170">
        <f>D22+D31+D33+D35+D37</f>
        <v>587.25</v>
      </c>
      <c r="E38" s="177">
        <f>E22+E31+E33+E35+E37</f>
        <v>29321</v>
      </c>
      <c r="F38" s="170">
        <f>F22+F31+F33+F35+F37</f>
        <v>108569.81</v>
      </c>
      <c r="G38" s="170">
        <f t="shared" ref="G38" si="10">G22+G31+G33+G35+G37</f>
        <v>5909</v>
      </c>
      <c r="H38" s="170">
        <f t="shared" ref="H38" si="11">H22+H31+H33+H35+H37</f>
        <v>3513.5199999999995</v>
      </c>
    </row>
    <row r="39" spans="1:8">
      <c r="F39" s="372"/>
    </row>
  </sheetData>
  <mergeCells count="14">
    <mergeCell ref="A1:H1"/>
    <mergeCell ref="A2:H2"/>
    <mergeCell ref="A3:H3"/>
    <mergeCell ref="A35:B35"/>
    <mergeCell ref="A38:B38"/>
    <mergeCell ref="A22:B22"/>
    <mergeCell ref="A31:B31"/>
    <mergeCell ref="A33:B33"/>
    <mergeCell ref="A36:B36"/>
    <mergeCell ref="C4:D4"/>
    <mergeCell ref="E4:F4"/>
    <mergeCell ref="G4:H4"/>
    <mergeCell ref="B4:B5"/>
    <mergeCell ref="A4:A5"/>
  </mergeCells>
  <printOptions gridLines="1"/>
  <pageMargins left="0.77" right="0.25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3" tint="0.59999389629810485"/>
  </sheetPr>
  <dimension ref="A1:Z59"/>
  <sheetViews>
    <sheetView topLeftCell="A5" zoomScale="87" zoomScaleNormal="87" workbookViewId="0">
      <selection sqref="A1:X38"/>
    </sheetView>
  </sheetViews>
  <sheetFormatPr defaultRowHeight="15"/>
  <cols>
    <col min="1" max="1" width="7.7109375" style="6" customWidth="1"/>
    <col min="2" max="2" width="9.28515625" style="2" customWidth="1"/>
    <col min="3" max="3" width="6" style="14" customWidth="1"/>
    <col min="4" max="4" width="10.140625" style="18" customWidth="1"/>
    <col min="5" max="5" width="8" style="14" customWidth="1"/>
    <col min="6" max="6" width="10" style="18" customWidth="1"/>
    <col min="7" max="7" width="4.7109375" style="14" customWidth="1"/>
    <col min="8" max="8" width="11.140625" style="18" customWidth="1"/>
    <col min="9" max="9" width="6" style="14" customWidth="1"/>
    <col min="10" max="10" width="9.85546875" style="18" customWidth="1"/>
    <col min="11" max="11" width="4.42578125" style="14" customWidth="1"/>
    <col min="12" max="12" width="11" style="18" customWidth="1"/>
    <col min="13" max="13" width="4.7109375" style="14" customWidth="1"/>
    <col min="14" max="14" width="9.28515625" style="18" customWidth="1"/>
    <col min="15" max="15" width="4.42578125" style="14" customWidth="1"/>
    <col min="16" max="16" width="11.140625" style="18" customWidth="1"/>
    <col min="17" max="17" width="6" style="14" bestFit="1" customWidth="1"/>
    <col min="18" max="18" width="8.85546875" style="18" customWidth="1"/>
    <col min="19" max="19" width="6" style="14" customWidth="1"/>
    <col min="20" max="20" width="10" customWidth="1"/>
    <col min="21" max="21" width="7.140625" style="14" bestFit="1" customWidth="1"/>
    <col min="22" max="22" width="12.28515625" customWidth="1"/>
    <col min="23" max="23" width="6" style="14" bestFit="1" customWidth="1"/>
    <col min="24" max="24" width="9.7109375" customWidth="1"/>
  </cols>
  <sheetData>
    <row r="1" spans="1:26" s="11" customFormat="1" ht="40.5" customHeight="1">
      <c r="A1" s="792">
        <v>15</v>
      </c>
      <c r="B1" s="793"/>
      <c r="C1" s="793"/>
      <c r="D1" s="793"/>
      <c r="E1" s="793"/>
      <c r="F1" s="793"/>
      <c r="G1" s="793"/>
      <c r="H1" s="793"/>
      <c r="I1" s="793"/>
      <c r="J1" s="793"/>
      <c r="K1" s="793"/>
      <c r="L1" s="793"/>
      <c r="M1" s="793"/>
      <c r="N1" s="793"/>
      <c r="O1" s="793"/>
      <c r="P1" s="793"/>
      <c r="Q1" s="793"/>
      <c r="R1" s="793"/>
      <c r="S1" s="793"/>
      <c r="T1" s="793"/>
      <c r="U1" s="793"/>
      <c r="V1" s="793"/>
      <c r="W1" s="793"/>
      <c r="X1" s="794"/>
    </row>
    <row r="2" spans="1:26" ht="49.5" customHeight="1">
      <c r="A2" s="795" t="s">
        <v>565</v>
      </c>
      <c r="B2" s="796"/>
      <c r="C2" s="796"/>
      <c r="D2" s="796"/>
      <c r="E2" s="796"/>
      <c r="F2" s="796"/>
      <c r="G2" s="796"/>
      <c r="H2" s="796"/>
      <c r="I2" s="796"/>
      <c r="J2" s="796"/>
      <c r="K2" s="796"/>
      <c r="L2" s="796"/>
      <c r="M2" s="796"/>
      <c r="N2" s="796"/>
      <c r="O2" s="796"/>
      <c r="P2" s="796"/>
      <c r="Q2" s="796"/>
      <c r="R2" s="796"/>
      <c r="S2" s="796"/>
      <c r="T2" s="796"/>
      <c r="U2" s="796"/>
      <c r="V2" s="796"/>
      <c r="W2" s="796"/>
      <c r="X2" s="797"/>
    </row>
    <row r="3" spans="1:26" ht="21" customHeight="1">
      <c r="A3" s="746" t="s">
        <v>76</v>
      </c>
      <c r="B3" s="806" t="s">
        <v>60</v>
      </c>
      <c r="C3" s="800" t="s">
        <v>71</v>
      </c>
      <c r="D3" s="800"/>
      <c r="E3" s="800"/>
      <c r="F3" s="800"/>
      <c r="G3" s="800" t="s">
        <v>72</v>
      </c>
      <c r="H3" s="800"/>
      <c r="I3" s="800"/>
      <c r="J3" s="800"/>
      <c r="K3" s="800" t="s">
        <v>73</v>
      </c>
      <c r="L3" s="800"/>
      <c r="M3" s="800"/>
      <c r="N3" s="800"/>
      <c r="O3" s="800" t="s">
        <v>566</v>
      </c>
      <c r="P3" s="800"/>
      <c r="Q3" s="800"/>
      <c r="R3" s="800"/>
      <c r="S3" s="798" t="s">
        <v>74</v>
      </c>
      <c r="T3" s="798"/>
      <c r="U3" s="798"/>
      <c r="V3" s="798"/>
      <c r="W3" s="798" t="s">
        <v>660</v>
      </c>
      <c r="X3" s="798"/>
    </row>
    <row r="4" spans="1:26" ht="30" customHeight="1">
      <c r="A4" s="746"/>
      <c r="B4" s="807"/>
      <c r="C4" s="746" t="s">
        <v>597</v>
      </c>
      <c r="D4" s="746"/>
      <c r="E4" s="799" t="s">
        <v>75</v>
      </c>
      <c r="F4" s="799"/>
      <c r="G4" s="746" t="s">
        <v>597</v>
      </c>
      <c r="H4" s="746"/>
      <c r="I4" s="799" t="s">
        <v>75</v>
      </c>
      <c r="J4" s="799"/>
      <c r="K4" s="746" t="s">
        <v>597</v>
      </c>
      <c r="L4" s="746"/>
      <c r="M4" s="799" t="s">
        <v>75</v>
      </c>
      <c r="N4" s="799"/>
      <c r="O4" s="746" t="s">
        <v>597</v>
      </c>
      <c r="P4" s="746"/>
      <c r="Q4" s="799" t="s">
        <v>75</v>
      </c>
      <c r="R4" s="799"/>
      <c r="S4" s="746" t="s">
        <v>597</v>
      </c>
      <c r="T4" s="746"/>
      <c r="U4" s="799" t="s">
        <v>75</v>
      </c>
      <c r="V4" s="799"/>
      <c r="W4" s="798"/>
      <c r="X4" s="798"/>
    </row>
    <row r="5" spans="1:26">
      <c r="A5" s="746"/>
      <c r="B5" s="808"/>
      <c r="C5" s="474" t="s">
        <v>66</v>
      </c>
      <c r="D5" s="475" t="s">
        <v>67</v>
      </c>
      <c r="E5" s="474" t="s">
        <v>66</v>
      </c>
      <c r="F5" s="475" t="s">
        <v>67</v>
      </c>
      <c r="G5" s="474" t="s">
        <v>66</v>
      </c>
      <c r="H5" s="475" t="s">
        <v>67</v>
      </c>
      <c r="I5" s="474" t="s">
        <v>66</v>
      </c>
      <c r="J5" s="475" t="s">
        <v>67</v>
      </c>
      <c r="K5" s="474" t="s">
        <v>66</v>
      </c>
      <c r="L5" s="475" t="s">
        <v>67</v>
      </c>
      <c r="M5" s="474" t="s">
        <v>66</v>
      </c>
      <c r="N5" s="475" t="s">
        <v>67</v>
      </c>
      <c r="O5" s="474" t="s">
        <v>66</v>
      </c>
      <c r="P5" s="475" t="s">
        <v>67</v>
      </c>
      <c r="Q5" s="474" t="s">
        <v>66</v>
      </c>
      <c r="R5" s="475" t="s">
        <v>67</v>
      </c>
      <c r="S5" s="474" t="s">
        <v>66</v>
      </c>
      <c r="T5" s="475" t="s">
        <v>67</v>
      </c>
      <c r="U5" s="474" t="s">
        <v>66</v>
      </c>
      <c r="V5" s="475" t="s">
        <v>67</v>
      </c>
      <c r="W5" s="474" t="s">
        <v>66</v>
      </c>
      <c r="X5" s="475" t="s">
        <v>67</v>
      </c>
    </row>
    <row r="6" spans="1:26">
      <c r="A6" s="68">
        <v>1</v>
      </c>
      <c r="B6" s="83" t="s">
        <v>4</v>
      </c>
      <c r="C6" s="383">
        <v>24</v>
      </c>
      <c r="D6" s="22">
        <v>38.39</v>
      </c>
      <c r="E6" s="364">
        <v>128</v>
      </c>
      <c r="F6" s="321">
        <v>681.96</v>
      </c>
      <c r="G6" s="383">
        <v>1</v>
      </c>
      <c r="H6" s="22">
        <v>38</v>
      </c>
      <c r="I6" s="364">
        <v>72</v>
      </c>
      <c r="J6" s="321">
        <v>3006.47</v>
      </c>
      <c r="K6" s="364">
        <v>0</v>
      </c>
      <c r="L6" s="321">
        <v>0</v>
      </c>
      <c r="M6" s="332">
        <v>1</v>
      </c>
      <c r="N6" s="147">
        <v>126.57</v>
      </c>
      <c r="O6" s="332">
        <v>0</v>
      </c>
      <c r="P6" s="365">
        <v>0</v>
      </c>
      <c r="Q6" s="331">
        <v>0</v>
      </c>
      <c r="R6" s="278">
        <v>0</v>
      </c>
      <c r="S6" s="366">
        <f>C6+G6+K6+O6</f>
        <v>25</v>
      </c>
      <c r="T6" s="159">
        <f>D6+H6+L6+P6</f>
        <v>76.39</v>
      </c>
      <c r="U6" s="366">
        <f>E6+I6+M6+Q6</f>
        <v>201</v>
      </c>
      <c r="V6" s="22">
        <f>F6+J6+N6+R6</f>
        <v>3815</v>
      </c>
      <c r="W6" s="381">
        <v>48</v>
      </c>
      <c r="X6" s="179">
        <v>380.75</v>
      </c>
    </row>
    <row r="7" spans="1:26">
      <c r="A7" s="37">
        <v>2</v>
      </c>
      <c r="B7" s="39" t="s">
        <v>5</v>
      </c>
      <c r="C7" s="383">
        <v>61</v>
      </c>
      <c r="D7" s="22">
        <v>1200.27</v>
      </c>
      <c r="E7" s="364">
        <v>792</v>
      </c>
      <c r="F7" s="321">
        <v>5174.46</v>
      </c>
      <c r="G7" s="383">
        <v>28</v>
      </c>
      <c r="H7" s="22">
        <v>738.02</v>
      </c>
      <c r="I7" s="364">
        <v>164</v>
      </c>
      <c r="J7" s="321">
        <v>5169.29</v>
      </c>
      <c r="K7" s="364">
        <v>0</v>
      </c>
      <c r="L7" s="321">
        <v>0</v>
      </c>
      <c r="M7" s="332">
        <v>0</v>
      </c>
      <c r="N7" s="147">
        <v>0</v>
      </c>
      <c r="O7" s="332">
        <v>0</v>
      </c>
      <c r="P7" s="365">
        <v>0</v>
      </c>
      <c r="Q7" s="332">
        <v>0</v>
      </c>
      <c r="R7" s="147">
        <v>0</v>
      </c>
      <c r="S7" s="366">
        <f t="shared" ref="S7:T21" si="0">C7+G7+K7+O7</f>
        <v>89</v>
      </c>
      <c r="T7" s="159">
        <f t="shared" si="0"/>
        <v>1938.29</v>
      </c>
      <c r="U7" s="366">
        <f t="shared" ref="U7:U35" si="1">E7+I7+M7+Q7</f>
        <v>956</v>
      </c>
      <c r="V7" s="22">
        <f t="shared" ref="V7:V35" si="2">F7+J7+N7+R7</f>
        <v>10343.75</v>
      </c>
      <c r="W7" s="381">
        <v>216</v>
      </c>
      <c r="X7" s="179">
        <v>819.09</v>
      </c>
    </row>
    <row r="8" spans="1:26">
      <c r="A8" s="37">
        <v>3</v>
      </c>
      <c r="B8" s="39" t="s">
        <v>6</v>
      </c>
      <c r="C8" s="383">
        <v>26</v>
      </c>
      <c r="D8" s="22">
        <v>49.59</v>
      </c>
      <c r="E8" s="364">
        <v>361</v>
      </c>
      <c r="F8" s="321">
        <v>922.7</v>
      </c>
      <c r="G8" s="383">
        <v>1</v>
      </c>
      <c r="H8" s="22">
        <v>28.43</v>
      </c>
      <c r="I8" s="364">
        <v>49</v>
      </c>
      <c r="J8" s="321">
        <v>1203.72</v>
      </c>
      <c r="K8" s="364">
        <v>0</v>
      </c>
      <c r="L8" s="321">
        <v>0</v>
      </c>
      <c r="M8" s="332">
        <v>0</v>
      </c>
      <c r="N8" s="147">
        <v>0</v>
      </c>
      <c r="O8" s="332">
        <v>0</v>
      </c>
      <c r="P8" s="365">
        <v>0</v>
      </c>
      <c r="Q8" s="332">
        <v>0</v>
      </c>
      <c r="R8" s="147">
        <v>0</v>
      </c>
      <c r="S8" s="366">
        <f t="shared" si="0"/>
        <v>27</v>
      </c>
      <c r="T8" s="159">
        <f t="shared" si="0"/>
        <v>78.02000000000001</v>
      </c>
      <c r="U8" s="366">
        <f t="shared" si="1"/>
        <v>410</v>
      </c>
      <c r="V8" s="22">
        <f t="shared" si="2"/>
        <v>2126.42</v>
      </c>
      <c r="W8" s="381">
        <v>107</v>
      </c>
      <c r="X8" s="179">
        <v>367.7</v>
      </c>
    </row>
    <row r="9" spans="1:26">
      <c r="A9" s="37">
        <v>4</v>
      </c>
      <c r="B9" s="39" t="s">
        <v>7</v>
      </c>
      <c r="C9" s="383">
        <v>40</v>
      </c>
      <c r="D9" s="22">
        <v>78.5</v>
      </c>
      <c r="E9" s="364">
        <v>93</v>
      </c>
      <c r="F9" s="321">
        <v>63.51</v>
      </c>
      <c r="G9" s="383">
        <v>0</v>
      </c>
      <c r="H9" s="22">
        <v>0</v>
      </c>
      <c r="I9" s="364">
        <v>19</v>
      </c>
      <c r="J9" s="321">
        <v>608.9</v>
      </c>
      <c r="K9" s="364">
        <v>0</v>
      </c>
      <c r="L9" s="321">
        <v>0</v>
      </c>
      <c r="M9" s="332">
        <v>0</v>
      </c>
      <c r="N9" s="147">
        <v>0</v>
      </c>
      <c r="O9" s="332">
        <v>0</v>
      </c>
      <c r="P9" s="365">
        <v>0</v>
      </c>
      <c r="Q9" s="332">
        <v>0</v>
      </c>
      <c r="R9" s="147">
        <v>0</v>
      </c>
      <c r="S9" s="366">
        <f t="shared" si="0"/>
        <v>40</v>
      </c>
      <c r="T9" s="159">
        <f t="shared" si="0"/>
        <v>78.5</v>
      </c>
      <c r="U9" s="366">
        <f t="shared" si="1"/>
        <v>112</v>
      </c>
      <c r="V9" s="22">
        <f t="shared" si="2"/>
        <v>672.41</v>
      </c>
      <c r="W9" s="381">
        <v>8</v>
      </c>
      <c r="X9" s="179">
        <v>31.459999999999997</v>
      </c>
    </row>
    <row r="10" spans="1:26" s="183" customFormat="1">
      <c r="A10" s="37">
        <v>5</v>
      </c>
      <c r="B10" s="39" t="s">
        <v>8</v>
      </c>
      <c r="C10" s="383">
        <v>240</v>
      </c>
      <c r="D10" s="22">
        <v>205.26</v>
      </c>
      <c r="E10" s="364">
        <v>1347</v>
      </c>
      <c r="F10" s="321">
        <v>4896.6099999999997</v>
      </c>
      <c r="G10" s="383">
        <v>26</v>
      </c>
      <c r="H10" s="22">
        <v>209.37</v>
      </c>
      <c r="I10" s="364">
        <v>265</v>
      </c>
      <c r="J10" s="321">
        <v>4347.87</v>
      </c>
      <c r="K10" s="364">
        <v>0</v>
      </c>
      <c r="L10" s="321">
        <v>0</v>
      </c>
      <c r="M10" s="364">
        <v>12</v>
      </c>
      <c r="N10" s="321">
        <v>1298.1199999999999</v>
      </c>
      <c r="O10" s="364">
        <v>1</v>
      </c>
      <c r="P10" s="478">
        <v>0.01</v>
      </c>
      <c r="Q10" s="364">
        <v>3</v>
      </c>
      <c r="R10" s="321">
        <v>0.4</v>
      </c>
      <c r="S10" s="366">
        <f t="shared" si="0"/>
        <v>267</v>
      </c>
      <c r="T10" s="159">
        <f t="shared" si="0"/>
        <v>414.64</v>
      </c>
      <c r="U10" s="366">
        <f t="shared" si="1"/>
        <v>1627</v>
      </c>
      <c r="V10" s="22">
        <f t="shared" si="2"/>
        <v>10542.999999999998</v>
      </c>
      <c r="W10" s="479">
        <v>353</v>
      </c>
      <c r="X10" s="322">
        <v>2105.38</v>
      </c>
    </row>
    <row r="11" spans="1:26">
      <c r="A11" s="37">
        <v>6</v>
      </c>
      <c r="B11" s="39" t="s">
        <v>9</v>
      </c>
      <c r="C11" s="383">
        <v>205</v>
      </c>
      <c r="D11" s="22">
        <v>503.23</v>
      </c>
      <c r="E11" s="364">
        <v>829</v>
      </c>
      <c r="F11" s="321">
        <v>1991.15</v>
      </c>
      <c r="G11" s="383">
        <v>57</v>
      </c>
      <c r="H11" s="22">
        <v>103.33</v>
      </c>
      <c r="I11" s="364">
        <v>59</v>
      </c>
      <c r="J11" s="321">
        <v>103.33</v>
      </c>
      <c r="K11" s="364">
        <v>0</v>
      </c>
      <c r="L11" s="321">
        <v>0</v>
      </c>
      <c r="M11" s="332">
        <v>233</v>
      </c>
      <c r="N11" s="147">
        <v>476.77</v>
      </c>
      <c r="O11" s="332">
        <v>0</v>
      </c>
      <c r="P11" s="365">
        <v>0</v>
      </c>
      <c r="Q11" s="332">
        <v>0</v>
      </c>
      <c r="R11" s="147">
        <v>0</v>
      </c>
      <c r="S11" s="366">
        <f t="shared" si="0"/>
        <v>262</v>
      </c>
      <c r="T11" s="159">
        <f t="shared" si="0"/>
        <v>606.56000000000006</v>
      </c>
      <c r="U11" s="366">
        <f t="shared" si="1"/>
        <v>1121</v>
      </c>
      <c r="V11" s="22">
        <f t="shared" si="2"/>
        <v>2571.25</v>
      </c>
      <c r="W11" s="381">
        <v>120</v>
      </c>
      <c r="X11" s="179">
        <v>335.41</v>
      </c>
      <c r="Y11" s="14"/>
      <c r="Z11" s="18"/>
    </row>
    <row r="12" spans="1:26">
      <c r="A12" s="37">
        <v>7</v>
      </c>
      <c r="B12" s="39" t="s">
        <v>11</v>
      </c>
      <c r="C12" s="383">
        <v>0</v>
      </c>
      <c r="D12" s="22">
        <v>0</v>
      </c>
      <c r="E12" s="364">
        <v>45</v>
      </c>
      <c r="F12" s="321">
        <v>1114.4100000000001</v>
      </c>
      <c r="G12" s="383">
        <v>0</v>
      </c>
      <c r="H12" s="22">
        <v>0</v>
      </c>
      <c r="I12" s="364">
        <v>215</v>
      </c>
      <c r="J12" s="321">
        <v>5253.05</v>
      </c>
      <c r="K12" s="364">
        <v>1</v>
      </c>
      <c r="L12" s="321">
        <v>18</v>
      </c>
      <c r="M12" s="332">
        <v>18</v>
      </c>
      <c r="N12" s="147">
        <v>530.37</v>
      </c>
      <c r="O12" s="332">
        <v>0</v>
      </c>
      <c r="P12" s="365">
        <v>0</v>
      </c>
      <c r="Q12" s="332">
        <v>0</v>
      </c>
      <c r="R12" s="147">
        <v>0</v>
      </c>
      <c r="S12" s="366">
        <f t="shared" si="0"/>
        <v>1</v>
      </c>
      <c r="T12" s="159">
        <f t="shared" si="0"/>
        <v>18</v>
      </c>
      <c r="U12" s="366">
        <f t="shared" si="1"/>
        <v>278</v>
      </c>
      <c r="V12" s="22">
        <f t="shared" si="2"/>
        <v>6897.83</v>
      </c>
      <c r="W12" s="381">
        <v>53</v>
      </c>
      <c r="X12" s="179">
        <v>86</v>
      </c>
    </row>
    <row r="13" spans="1:26">
      <c r="A13" s="37">
        <v>8</v>
      </c>
      <c r="B13" s="39" t="s">
        <v>12</v>
      </c>
      <c r="C13" s="383">
        <v>6</v>
      </c>
      <c r="D13" s="22">
        <v>27.13</v>
      </c>
      <c r="E13" s="364">
        <v>49</v>
      </c>
      <c r="F13" s="321">
        <v>257.60000000000002</v>
      </c>
      <c r="G13" s="383">
        <v>0</v>
      </c>
      <c r="H13" s="22">
        <v>0</v>
      </c>
      <c r="I13" s="364">
        <v>1</v>
      </c>
      <c r="J13" s="321">
        <v>38.24</v>
      </c>
      <c r="K13" s="364">
        <v>0</v>
      </c>
      <c r="L13" s="321">
        <v>0</v>
      </c>
      <c r="M13" s="332">
        <v>0</v>
      </c>
      <c r="N13" s="147">
        <v>0</v>
      </c>
      <c r="O13" s="332">
        <v>0</v>
      </c>
      <c r="P13" s="365">
        <v>0</v>
      </c>
      <c r="Q13" s="332">
        <v>0</v>
      </c>
      <c r="R13" s="147">
        <v>0</v>
      </c>
      <c r="S13" s="366">
        <f t="shared" si="0"/>
        <v>6</v>
      </c>
      <c r="T13" s="159">
        <f t="shared" si="0"/>
        <v>27.13</v>
      </c>
      <c r="U13" s="366">
        <f t="shared" si="1"/>
        <v>50</v>
      </c>
      <c r="V13" s="22">
        <f t="shared" si="2"/>
        <v>295.84000000000003</v>
      </c>
      <c r="W13" s="381">
        <v>11</v>
      </c>
      <c r="X13" s="179">
        <v>16.63</v>
      </c>
    </row>
    <row r="14" spans="1:26">
      <c r="A14" s="37">
        <v>9</v>
      </c>
      <c r="B14" s="39" t="s">
        <v>13</v>
      </c>
      <c r="C14" s="383">
        <v>43</v>
      </c>
      <c r="D14" s="22">
        <v>122.52</v>
      </c>
      <c r="E14" s="364">
        <v>48</v>
      </c>
      <c r="F14" s="321">
        <v>107.59</v>
      </c>
      <c r="G14" s="383">
        <v>5</v>
      </c>
      <c r="H14" s="22">
        <v>18</v>
      </c>
      <c r="I14" s="364">
        <v>7</v>
      </c>
      <c r="J14" s="321">
        <v>14.78</v>
      </c>
      <c r="K14" s="364">
        <v>0</v>
      </c>
      <c r="L14" s="321">
        <v>0</v>
      </c>
      <c r="M14" s="332">
        <v>0</v>
      </c>
      <c r="N14" s="147">
        <v>0</v>
      </c>
      <c r="O14" s="332">
        <v>0</v>
      </c>
      <c r="P14" s="365">
        <v>0</v>
      </c>
      <c r="Q14" s="332">
        <v>0</v>
      </c>
      <c r="R14" s="147">
        <v>0</v>
      </c>
      <c r="S14" s="366">
        <f t="shared" si="0"/>
        <v>48</v>
      </c>
      <c r="T14" s="159">
        <f t="shared" si="0"/>
        <v>140.51999999999998</v>
      </c>
      <c r="U14" s="366">
        <f t="shared" si="1"/>
        <v>55</v>
      </c>
      <c r="V14" s="22">
        <f t="shared" si="2"/>
        <v>122.37</v>
      </c>
      <c r="W14" s="381">
        <v>5</v>
      </c>
      <c r="X14" s="179">
        <v>5.12</v>
      </c>
    </row>
    <row r="15" spans="1:26">
      <c r="A15" s="37">
        <v>10</v>
      </c>
      <c r="B15" s="39" t="s">
        <v>14</v>
      </c>
      <c r="C15" s="383">
        <v>90</v>
      </c>
      <c r="D15" s="22">
        <v>252.18</v>
      </c>
      <c r="E15" s="364">
        <v>427</v>
      </c>
      <c r="F15" s="321">
        <v>1934.12</v>
      </c>
      <c r="G15" s="383">
        <v>1</v>
      </c>
      <c r="H15" s="22">
        <v>2</v>
      </c>
      <c r="I15" s="364">
        <v>114</v>
      </c>
      <c r="J15" s="321">
        <v>2707.12</v>
      </c>
      <c r="K15" s="364">
        <v>0</v>
      </c>
      <c r="L15" s="321">
        <v>0</v>
      </c>
      <c r="M15" s="332">
        <v>2</v>
      </c>
      <c r="N15" s="147">
        <v>519.80999999999995</v>
      </c>
      <c r="O15" s="332">
        <v>0</v>
      </c>
      <c r="P15" s="365">
        <v>0</v>
      </c>
      <c r="Q15" s="332">
        <v>11</v>
      </c>
      <c r="R15" s="147">
        <v>974.23</v>
      </c>
      <c r="S15" s="366">
        <f t="shared" si="0"/>
        <v>91</v>
      </c>
      <c r="T15" s="159">
        <f t="shared" si="0"/>
        <v>254.18</v>
      </c>
      <c r="U15" s="366">
        <f t="shared" si="1"/>
        <v>554</v>
      </c>
      <c r="V15" s="22">
        <f t="shared" si="2"/>
        <v>6135.2799999999988</v>
      </c>
      <c r="W15" s="381">
        <v>378</v>
      </c>
      <c r="X15" s="179">
        <v>1208.3700000000001</v>
      </c>
    </row>
    <row r="16" spans="1:26">
      <c r="A16" s="37">
        <v>11</v>
      </c>
      <c r="B16" s="39" t="s">
        <v>15</v>
      </c>
      <c r="C16" s="384">
        <v>0</v>
      </c>
      <c r="D16" s="162">
        <v>0</v>
      </c>
      <c r="E16" s="364">
        <v>73</v>
      </c>
      <c r="F16" s="321">
        <v>243.76</v>
      </c>
      <c r="G16" s="384">
        <v>5</v>
      </c>
      <c r="H16" s="162">
        <v>1.55</v>
      </c>
      <c r="I16" s="364">
        <v>27</v>
      </c>
      <c r="J16" s="321">
        <v>313.5</v>
      </c>
      <c r="K16" s="364">
        <v>0</v>
      </c>
      <c r="L16" s="321">
        <v>0</v>
      </c>
      <c r="M16" s="332">
        <v>0</v>
      </c>
      <c r="N16" s="147">
        <v>0</v>
      </c>
      <c r="O16" s="332">
        <v>0</v>
      </c>
      <c r="P16" s="365">
        <v>0</v>
      </c>
      <c r="Q16" s="332">
        <v>0</v>
      </c>
      <c r="R16" s="147">
        <v>0</v>
      </c>
      <c r="S16" s="366">
        <f t="shared" si="0"/>
        <v>5</v>
      </c>
      <c r="T16" s="159">
        <f t="shared" si="0"/>
        <v>1.55</v>
      </c>
      <c r="U16" s="366">
        <f t="shared" si="1"/>
        <v>100</v>
      </c>
      <c r="V16" s="22">
        <f t="shared" si="2"/>
        <v>557.26</v>
      </c>
      <c r="W16" s="381">
        <v>0</v>
      </c>
      <c r="X16" s="179">
        <v>0</v>
      </c>
    </row>
    <row r="17" spans="1:24">
      <c r="A17" s="37">
        <v>12</v>
      </c>
      <c r="B17" s="39" t="s">
        <v>16</v>
      </c>
      <c r="C17" s="383">
        <v>629</v>
      </c>
      <c r="D17" s="22">
        <v>2127.6</v>
      </c>
      <c r="E17" s="364">
        <v>2648</v>
      </c>
      <c r="F17" s="321">
        <v>7244.2</v>
      </c>
      <c r="G17" s="383">
        <v>154</v>
      </c>
      <c r="H17" s="22">
        <v>4402.67</v>
      </c>
      <c r="I17" s="364">
        <v>363</v>
      </c>
      <c r="J17" s="321">
        <v>9185.2900000000009</v>
      </c>
      <c r="K17" s="364">
        <v>9</v>
      </c>
      <c r="L17" s="321">
        <v>1372.69</v>
      </c>
      <c r="M17" s="332">
        <v>14</v>
      </c>
      <c r="N17" s="147">
        <v>1588.4</v>
      </c>
      <c r="O17" s="332">
        <v>0</v>
      </c>
      <c r="P17" s="365">
        <v>0</v>
      </c>
      <c r="Q17" s="332">
        <v>0</v>
      </c>
      <c r="R17" s="147">
        <v>0</v>
      </c>
      <c r="S17" s="366">
        <f t="shared" si="0"/>
        <v>792</v>
      </c>
      <c r="T17" s="159">
        <f t="shared" si="0"/>
        <v>7902.9600000000009</v>
      </c>
      <c r="U17" s="366">
        <f t="shared" si="1"/>
        <v>3025</v>
      </c>
      <c r="V17" s="22">
        <f t="shared" si="2"/>
        <v>18017.890000000003</v>
      </c>
      <c r="W17" s="381">
        <v>1377</v>
      </c>
      <c r="X17" s="179">
        <v>3021.87</v>
      </c>
    </row>
    <row r="18" spans="1:24">
      <c r="A18" s="37">
        <v>13</v>
      </c>
      <c r="B18" s="39" t="s">
        <v>17</v>
      </c>
      <c r="C18" s="383">
        <v>34</v>
      </c>
      <c r="D18" s="22">
        <v>76.13</v>
      </c>
      <c r="E18" s="364">
        <v>231</v>
      </c>
      <c r="F18" s="321">
        <v>601.21</v>
      </c>
      <c r="G18" s="383">
        <v>1</v>
      </c>
      <c r="H18" s="22">
        <v>79.400000000000006</v>
      </c>
      <c r="I18" s="364">
        <v>15</v>
      </c>
      <c r="J18" s="321">
        <v>233.97</v>
      </c>
      <c r="K18" s="364">
        <v>0</v>
      </c>
      <c r="L18" s="321">
        <v>0</v>
      </c>
      <c r="M18" s="332">
        <v>0</v>
      </c>
      <c r="N18" s="147">
        <v>0</v>
      </c>
      <c r="O18" s="332">
        <v>0</v>
      </c>
      <c r="P18" s="365">
        <v>0</v>
      </c>
      <c r="Q18" s="332">
        <v>0</v>
      </c>
      <c r="R18" s="147">
        <v>0</v>
      </c>
      <c r="S18" s="366">
        <f t="shared" si="0"/>
        <v>35</v>
      </c>
      <c r="T18" s="159">
        <f t="shared" si="0"/>
        <v>155.53</v>
      </c>
      <c r="U18" s="366">
        <f t="shared" si="1"/>
        <v>246</v>
      </c>
      <c r="V18" s="22">
        <f t="shared" si="2"/>
        <v>835.18000000000006</v>
      </c>
      <c r="W18" s="381">
        <v>35</v>
      </c>
      <c r="X18" s="179">
        <v>80.03</v>
      </c>
    </row>
    <row r="19" spans="1:24">
      <c r="A19" s="37">
        <v>14</v>
      </c>
      <c r="B19" s="39" t="s">
        <v>18</v>
      </c>
      <c r="C19" s="383">
        <v>6</v>
      </c>
      <c r="D19" s="22">
        <v>2.57</v>
      </c>
      <c r="E19" s="364">
        <v>248</v>
      </c>
      <c r="F19" s="321">
        <v>122.02</v>
      </c>
      <c r="G19" s="383">
        <v>5</v>
      </c>
      <c r="H19" s="22">
        <v>24.42</v>
      </c>
      <c r="I19" s="364">
        <v>41</v>
      </c>
      <c r="J19" s="321">
        <v>185.32</v>
      </c>
      <c r="K19" s="364">
        <v>0</v>
      </c>
      <c r="L19" s="321">
        <v>0</v>
      </c>
      <c r="M19" s="332">
        <v>9</v>
      </c>
      <c r="N19" s="147">
        <v>227.79</v>
      </c>
      <c r="O19" s="332">
        <v>1</v>
      </c>
      <c r="P19" s="365">
        <v>9.1999999999999993</v>
      </c>
      <c r="Q19" s="332">
        <v>0</v>
      </c>
      <c r="R19" s="147">
        <v>0</v>
      </c>
      <c r="S19" s="366">
        <f t="shared" si="0"/>
        <v>12</v>
      </c>
      <c r="T19" s="159">
        <f t="shared" si="0"/>
        <v>36.19</v>
      </c>
      <c r="U19" s="366">
        <f t="shared" si="1"/>
        <v>298</v>
      </c>
      <c r="V19" s="22">
        <f t="shared" si="2"/>
        <v>535.13</v>
      </c>
      <c r="W19" s="381">
        <v>1</v>
      </c>
      <c r="X19" s="179">
        <v>0.21</v>
      </c>
    </row>
    <row r="20" spans="1:24">
      <c r="A20" s="37">
        <v>15</v>
      </c>
      <c r="B20" s="39" t="s">
        <v>19</v>
      </c>
      <c r="C20" s="383">
        <v>12</v>
      </c>
      <c r="D20" s="22">
        <v>7.25</v>
      </c>
      <c r="E20" s="364">
        <v>12</v>
      </c>
      <c r="F20" s="321">
        <v>7.25</v>
      </c>
      <c r="G20" s="383">
        <v>6</v>
      </c>
      <c r="H20" s="22">
        <v>9.75</v>
      </c>
      <c r="I20" s="364">
        <v>6</v>
      </c>
      <c r="J20" s="321">
        <v>9.75</v>
      </c>
      <c r="K20" s="364">
        <v>0</v>
      </c>
      <c r="L20" s="321">
        <v>0</v>
      </c>
      <c r="M20" s="332">
        <v>0</v>
      </c>
      <c r="N20" s="147">
        <v>0</v>
      </c>
      <c r="O20" s="332">
        <v>0</v>
      </c>
      <c r="P20" s="365">
        <v>0</v>
      </c>
      <c r="Q20" s="332">
        <v>0</v>
      </c>
      <c r="R20" s="147">
        <v>0</v>
      </c>
      <c r="S20" s="366">
        <f t="shared" si="0"/>
        <v>18</v>
      </c>
      <c r="T20" s="159">
        <f t="shared" si="0"/>
        <v>17</v>
      </c>
      <c r="U20" s="366">
        <f t="shared" si="1"/>
        <v>18</v>
      </c>
      <c r="V20" s="22">
        <f t="shared" si="2"/>
        <v>17</v>
      </c>
      <c r="W20" s="381">
        <v>0</v>
      </c>
      <c r="X20" s="179">
        <v>0</v>
      </c>
    </row>
    <row r="21" spans="1:24">
      <c r="A21" s="37">
        <v>16</v>
      </c>
      <c r="B21" s="39" t="s">
        <v>20</v>
      </c>
      <c r="C21" s="383">
        <v>18</v>
      </c>
      <c r="D21" s="22">
        <v>9.2200000000000006</v>
      </c>
      <c r="E21" s="364">
        <v>107</v>
      </c>
      <c r="F21" s="321">
        <v>165.75</v>
      </c>
      <c r="G21" s="383">
        <v>2</v>
      </c>
      <c r="H21" s="22">
        <v>2.99</v>
      </c>
      <c r="I21" s="364">
        <v>7</v>
      </c>
      <c r="J21" s="321">
        <v>154.5</v>
      </c>
      <c r="K21" s="364">
        <v>0</v>
      </c>
      <c r="L21" s="321">
        <v>0</v>
      </c>
      <c r="M21" s="332">
        <v>0</v>
      </c>
      <c r="N21" s="147">
        <v>0</v>
      </c>
      <c r="O21" s="332">
        <v>0</v>
      </c>
      <c r="P21" s="365">
        <v>0</v>
      </c>
      <c r="Q21" s="332">
        <v>0</v>
      </c>
      <c r="R21" s="147">
        <v>0</v>
      </c>
      <c r="S21" s="366">
        <f t="shared" si="0"/>
        <v>20</v>
      </c>
      <c r="T21" s="159">
        <f t="shared" si="0"/>
        <v>12.21</v>
      </c>
      <c r="U21" s="366">
        <f t="shared" si="1"/>
        <v>114</v>
      </c>
      <c r="V21" s="22">
        <f t="shared" si="2"/>
        <v>320.25</v>
      </c>
      <c r="W21" s="381">
        <v>38</v>
      </c>
      <c r="X21" s="179">
        <v>27.33</v>
      </c>
    </row>
    <row r="22" spans="1:24" s="12" customFormat="1" ht="17.25" customHeight="1">
      <c r="A22" s="778" t="s">
        <v>96</v>
      </c>
      <c r="B22" s="803"/>
      <c r="C22" s="379">
        <f>SUM(C6:C21)</f>
        <v>1434</v>
      </c>
      <c r="D22" s="95">
        <f t="shared" ref="D22:R22" si="3">SUM(D6:D21)</f>
        <v>4699.84</v>
      </c>
      <c r="E22" s="367">
        <f t="shared" si="3"/>
        <v>7438</v>
      </c>
      <c r="F22" s="74">
        <f t="shared" si="3"/>
        <v>25528.3</v>
      </c>
      <c r="G22" s="379">
        <f t="shared" si="3"/>
        <v>292</v>
      </c>
      <c r="H22" s="95">
        <f t="shared" si="3"/>
        <v>5657.9299999999994</v>
      </c>
      <c r="I22" s="367">
        <f t="shared" si="3"/>
        <v>1424</v>
      </c>
      <c r="J22" s="74">
        <f t="shared" si="3"/>
        <v>32535.100000000002</v>
      </c>
      <c r="K22" s="367">
        <f t="shared" si="3"/>
        <v>10</v>
      </c>
      <c r="L22" s="74">
        <f t="shared" si="3"/>
        <v>1390.69</v>
      </c>
      <c r="M22" s="368">
        <f t="shared" si="3"/>
        <v>289</v>
      </c>
      <c r="N22" s="273">
        <f t="shared" si="3"/>
        <v>4767.83</v>
      </c>
      <c r="O22" s="368">
        <f t="shared" si="3"/>
        <v>2</v>
      </c>
      <c r="P22" s="273">
        <f t="shared" si="3"/>
        <v>9.2099999999999991</v>
      </c>
      <c r="Q22" s="368">
        <f t="shared" si="3"/>
        <v>14</v>
      </c>
      <c r="R22" s="273">
        <f t="shared" si="3"/>
        <v>974.63</v>
      </c>
      <c r="S22" s="379">
        <f t="shared" ref="S22:T31" si="4">C22+G22+K22</f>
        <v>1736</v>
      </c>
      <c r="T22" s="95">
        <f t="shared" si="4"/>
        <v>11748.460000000001</v>
      </c>
      <c r="U22" s="379">
        <f t="shared" si="1"/>
        <v>9165</v>
      </c>
      <c r="V22" s="95">
        <f t="shared" si="2"/>
        <v>63805.86</v>
      </c>
      <c r="W22" s="382">
        <f t="shared" ref="W22:X22" si="5">SUM(W6:W21)</f>
        <v>2750</v>
      </c>
      <c r="X22" s="177">
        <f t="shared" si="5"/>
        <v>8485.3499999999985</v>
      </c>
    </row>
    <row r="23" spans="1:24">
      <c r="A23" s="37">
        <v>1</v>
      </c>
      <c r="B23" s="13" t="s">
        <v>24</v>
      </c>
      <c r="C23" s="383">
        <v>0</v>
      </c>
      <c r="D23" s="22">
        <v>0</v>
      </c>
      <c r="E23" s="364">
        <v>0</v>
      </c>
      <c r="F23" s="321">
        <v>0</v>
      </c>
      <c r="G23" s="383">
        <v>0</v>
      </c>
      <c r="H23" s="22">
        <v>0</v>
      </c>
      <c r="I23" s="364">
        <v>0</v>
      </c>
      <c r="J23" s="321">
        <v>0</v>
      </c>
      <c r="K23" s="364">
        <v>0</v>
      </c>
      <c r="L23" s="321">
        <v>0</v>
      </c>
      <c r="M23" s="332">
        <v>5</v>
      </c>
      <c r="N23" s="147">
        <v>1330.33</v>
      </c>
      <c r="O23" s="332">
        <v>0</v>
      </c>
      <c r="P23" s="365">
        <v>0</v>
      </c>
      <c r="Q23" s="332">
        <v>0</v>
      </c>
      <c r="R23" s="147">
        <v>0</v>
      </c>
      <c r="S23" s="366">
        <f t="shared" ref="S23:T30" si="6">C23+G23+K23+O23</f>
        <v>0</v>
      </c>
      <c r="T23" s="159">
        <f t="shared" si="6"/>
        <v>0</v>
      </c>
      <c r="U23" s="366">
        <f t="shared" si="1"/>
        <v>5</v>
      </c>
      <c r="V23" s="22">
        <f t="shared" si="2"/>
        <v>1330.33</v>
      </c>
      <c r="W23" s="381">
        <v>0</v>
      </c>
      <c r="X23" s="179">
        <v>0</v>
      </c>
    </row>
    <row r="24" spans="1:24">
      <c r="A24" s="37">
        <v>2</v>
      </c>
      <c r="B24" s="13" t="s">
        <v>433</v>
      </c>
      <c r="C24" s="383">
        <v>0</v>
      </c>
      <c r="D24" s="22">
        <v>0</v>
      </c>
      <c r="E24" s="364">
        <v>0</v>
      </c>
      <c r="F24" s="321">
        <v>0</v>
      </c>
      <c r="G24" s="383">
        <v>0</v>
      </c>
      <c r="H24" s="22">
        <v>0</v>
      </c>
      <c r="I24" s="364">
        <v>0</v>
      </c>
      <c r="J24" s="321">
        <v>0</v>
      </c>
      <c r="K24" s="364">
        <v>0</v>
      </c>
      <c r="L24" s="321">
        <v>0</v>
      </c>
      <c r="M24" s="332">
        <v>0</v>
      </c>
      <c r="N24" s="147">
        <v>0</v>
      </c>
      <c r="O24" s="332">
        <v>0</v>
      </c>
      <c r="P24" s="365">
        <v>0</v>
      </c>
      <c r="Q24" s="332">
        <v>0</v>
      </c>
      <c r="R24" s="147">
        <v>0</v>
      </c>
      <c r="S24" s="366">
        <f t="shared" si="6"/>
        <v>0</v>
      </c>
      <c r="T24" s="159">
        <f t="shared" si="6"/>
        <v>0</v>
      </c>
      <c r="U24" s="366">
        <f t="shared" si="1"/>
        <v>0</v>
      </c>
      <c r="V24" s="22">
        <f t="shared" si="2"/>
        <v>0</v>
      </c>
      <c r="W24" s="381">
        <v>0</v>
      </c>
      <c r="X24" s="179">
        <v>0</v>
      </c>
    </row>
    <row r="25" spans="1:24">
      <c r="A25" s="37">
        <v>3</v>
      </c>
      <c r="B25" s="13" t="s">
        <v>21</v>
      </c>
      <c r="C25" s="383">
        <v>0</v>
      </c>
      <c r="D25" s="22">
        <v>0</v>
      </c>
      <c r="E25" s="364">
        <v>129</v>
      </c>
      <c r="F25" s="321">
        <v>180.25</v>
      </c>
      <c r="G25" s="383">
        <v>2</v>
      </c>
      <c r="H25" s="22">
        <v>9.14</v>
      </c>
      <c r="I25" s="364">
        <v>132</v>
      </c>
      <c r="J25" s="321">
        <v>812</v>
      </c>
      <c r="K25" s="364">
        <v>0</v>
      </c>
      <c r="L25" s="321">
        <v>0</v>
      </c>
      <c r="M25" s="332">
        <v>0</v>
      </c>
      <c r="N25" s="147">
        <v>0</v>
      </c>
      <c r="O25" s="332">
        <v>0</v>
      </c>
      <c r="P25" s="365">
        <v>0</v>
      </c>
      <c r="Q25" s="332">
        <v>0</v>
      </c>
      <c r="R25" s="147">
        <v>0</v>
      </c>
      <c r="S25" s="366">
        <f t="shared" si="6"/>
        <v>2</v>
      </c>
      <c r="T25" s="159">
        <f t="shared" si="6"/>
        <v>9.14</v>
      </c>
      <c r="U25" s="366">
        <f t="shared" si="1"/>
        <v>261</v>
      </c>
      <c r="V25" s="22">
        <f t="shared" si="2"/>
        <v>992.25</v>
      </c>
      <c r="W25" s="381">
        <v>5</v>
      </c>
      <c r="X25" s="179">
        <v>3.97</v>
      </c>
    </row>
    <row r="26" spans="1:24">
      <c r="A26" s="37">
        <v>4</v>
      </c>
      <c r="B26" s="13" t="s">
        <v>22</v>
      </c>
      <c r="C26" s="383">
        <v>0</v>
      </c>
      <c r="D26" s="22">
        <v>0</v>
      </c>
      <c r="E26" s="364">
        <v>1</v>
      </c>
      <c r="F26" s="321">
        <v>1.97</v>
      </c>
      <c r="G26" s="383">
        <v>0</v>
      </c>
      <c r="H26" s="22">
        <v>0</v>
      </c>
      <c r="I26" s="364">
        <v>0</v>
      </c>
      <c r="J26" s="321">
        <v>0</v>
      </c>
      <c r="K26" s="364">
        <v>0</v>
      </c>
      <c r="L26" s="321">
        <v>0</v>
      </c>
      <c r="M26" s="332">
        <v>0</v>
      </c>
      <c r="N26" s="147">
        <v>0</v>
      </c>
      <c r="O26" s="332">
        <v>1</v>
      </c>
      <c r="P26" s="365">
        <v>0</v>
      </c>
      <c r="Q26" s="332">
        <v>0</v>
      </c>
      <c r="R26" s="147">
        <v>0</v>
      </c>
      <c r="S26" s="366">
        <f t="shared" si="6"/>
        <v>1</v>
      </c>
      <c r="T26" s="159">
        <f t="shared" si="6"/>
        <v>0</v>
      </c>
      <c r="U26" s="366">
        <f t="shared" si="1"/>
        <v>1</v>
      </c>
      <c r="V26" s="22">
        <f t="shared" si="2"/>
        <v>1.97</v>
      </c>
      <c r="W26" s="381">
        <v>0</v>
      </c>
      <c r="X26" s="179">
        <v>0</v>
      </c>
    </row>
    <row r="27" spans="1:24">
      <c r="A27" s="37">
        <v>5</v>
      </c>
      <c r="B27" s="13" t="s">
        <v>10</v>
      </c>
      <c r="C27" s="383">
        <v>10</v>
      </c>
      <c r="D27" s="22">
        <v>61.37</v>
      </c>
      <c r="E27" s="364">
        <v>126</v>
      </c>
      <c r="F27" s="321">
        <v>1396.1</v>
      </c>
      <c r="G27" s="383">
        <v>1</v>
      </c>
      <c r="H27" s="22">
        <v>600</v>
      </c>
      <c r="I27" s="364">
        <v>1</v>
      </c>
      <c r="J27" s="321">
        <v>600</v>
      </c>
      <c r="K27" s="364">
        <v>0</v>
      </c>
      <c r="L27" s="321">
        <v>0</v>
      </c>
      <c r="M27" s="332">
        <v>0</v>
      </c>
      <c r="N27" s="147">
        <v>0</v>
      </c>
      <c r="O27" s="332">
        <v>1</v>
      </c>
      <c r="P27" s="365">
        <v>0</v>
      </c>
      <c r="Q27" s="332">
        <v>0</v>
      </c>
      <c r="R27" s="147">
        <v>0</v>
      </c>
      <c r="S27" s="366">
        <f t="shared" si="6"/>
        <v>12</v>
      </c>
      <c r="T27" s="159">
        <f t="shared" si="6"/>
        <v>661.37</v>
      </c>
      <c r="U27" s="366">
        <f t="shared" si="1"/>
        <v>127</v>
      </c>
      <c r="V27" s="22">
        <f t="shared" si="2"/>
        <v>1996.1</v>
      </c>
      <c r="W27" s="381">
        <v>62</v>
      </c>
      <c r="X27" s="179">
        <v>265.52999999999997</v>
      </c>
    </row>
    <row r="28" spans="1:24">
      <c r="A28" s="37">
        <v>6</v>
      </c>
      <c r="B28" s="13" t="s">
        <v>23</v>
      </c>
      <c r="C28" s="383">
        <v>1</v>
      </c>
      <c r="D28" s="22">
        <v>1.56</v>
      </c>
      <c r="E28" s="364">
        <v>139</v>
      </c>
      <c r="F28" s="321">
        <v>510.34</v>
      </c>
      <c r="G28" s="383">
        <v>2</v>
      </c>
      <c r="H28" s="22">
        <v>24.23</v>
      </c>
      <c r="I28" s="364">
        <v>128</v>
      </c>
      <c r="J28" s="321">
        <v>1901.71</v>
      </c>
      <c r="K28" s="364">
        <v>0</v>
      </c>
      <c r="L28" s="321">
        <v>0</v>
      </c>
      <c r="M28" s="332">
        <v>0</v>
      </c>
      <c r="N28" s="147">
        <v>0</v>
      </c>
      <c r="O28" s="332">
        <v>0</v>
      </c>
      <c r="P28" s="365">
        <v>0</v>
      </c>
      <c r="Q28" s="332">
        <v>0</v>
      </c>
      <c r="R28" s="147">
        <v>0</v>
      </c>
      <c r="S28" s="366">
        <f t="shared" si="6"/>
        <v>3</v>
      </c>
      <c r="T28" s="159">
        <f t="shared" si="6"/>
        <v>25.79</v>
      </c>
      <c r="U28" s="366">
        <f t="shared" si="1"/>
        <v>267</v>
      </c>
      <c r="V28" s="22">
        <f t="shared" si="2"/>
        <v>2412.0500000000002</v>
      </c>
      <c r="W28" s="381">
        <v>0</v>
      </c>
      <c r="X28" s="179">
        <v>0</v>
      </c>
    </row>
    <row r="29" spans="1:24">
      <c r="A29" s="76">
        <v>7</v>
      </c>
      <c r="B29" s="13" t="s">
        <v>181</v>
      </c>
      <c r="C29" s="383">
        <v>92</v>
      </c>
      <c r="D29" s="22">
        <v>51</v>
      </c>
      <c r="E29" s="364">
        <v>6161</v>
      </c>
      <c r="F29" s="321">
        <v>1810.56</v>
      </c>
      <c r="G29" s="383">
        <v>0</v>
      </c>
      <c r="H29" s="22">
        <v>0</v>
      </c>
      <c r="I29" s="364">
        <v>0</v>
      </c>
      <c r="J29" s="321">
        <v>0</v>
      </c>
      <c r="K29" s="364">
        <v>0</v>
      </c>
      <c r="L29" s="321">
        <v>0</v>
      </c>
      <c r="M29" s="332">
        <v>0</v>
      </c>
      <c r="N29" s="147">
        <v>0</v>
      </c>
      <c r="O29" s="332">
        <v>0</v>
      </c>
      <c r="P29" s="365">
        <v>0</v>
      </c>
      <c r="Q29" s="332">
        <v>0</v>
      </c>
      <c r="R29" s="147">
        <v>0</v>
      </c>
      <c r="S29" s="366">
        <f t="shared" si="6"/>
        <v>92</v>
      </c>
      <c r="T29" s="159">
        <f t="shared" si="6"/>
        <v>51</v>
      </c>
      <c r="U29" s="366">
        <f t="shared" si="1"/>
        <v>6161</v>
      </c>
      <c r="V29" s="22">
        <f t="shared" si="2"/>
        <v>1810.56</v>
      </c>
      <c r="W29" s="381">
        <v>231</v>
      </c>
      <c r="X29" s="179">
        <v>42.32</v>
      </c>
    </row>
    <row r="30" spans="1:24" s="10" customFormat="1">
      <c r="A30" s="324">
        <v>8</v>
      </c>
      <c r="B30" s="13" t="s">
        <v>25</v>
      </c>
      <c r="C30" s="383">
        <v>0</v>
      </c>
      <c r="D30" s="22">
        <v>0</v>
      </c>
      <c r="E30" s="364">
        <v>1</v>
      </c>
      <c r="F30" s="321">
        <v>3</v>
      </c>
      <c r="G30" s="383">
        <v>0</v>
      </c>
      <c r="H30" s="22">
        <v>0</v>
      </c>
      <c r="I30" s="364">
        <v>0</v>
      </c>
      <c r="J30" s="321">
        <v>0</v>
      </c>
      <c r="K30" s="364">
        <v>0</v>
      </c>
      <c r="L30" s="321">
        <v>0</v>
      </c>
      <c r="M30" s="332">
        <v>0</v>
      </c>
      <c r="N30" s="147">
        <v>0</v>
      </c>
      <c r="O30" s="332">
        <v>0</v>
      </c>
      <c r="P30" s="365">
        <v>0</v>
      </c>
      <c r="Q30" s="332">
        <v>0</v>
      </c>
      <c r="R30" s="147">
        <v>0</v>
      </c>
      <c r="S30" s="366">
        <f t="shared" si="6"/>
        <v>0</v>
      </c>
      <c r="T30" s="159">
        <f t="shared" si="6"/>
        <v>0</v>
      </c>
      <c r="U30" s="366">
        <f t="shared" si="1"/>
        <v>1</v>
      </c>
      <c r="V30" s="22">
        <f t="shared" si="2"/>
        <v>3</v>
      </c>
      <c r="W30" s="381">
        <v>0</v>
      </c>
      <c r="X30" s="179">
        <v>0</v>
      </c>
    </row>
    <row r="31" spans="1:24" s="12" customFormat="1" ht="15" customHeight="1">
      <c r="A31" s="804" t="s">
        <v>198</v>
      </c>
      <c r="B31" s="805"/>
      <c r="C31" s="104">
        <f>SUM(C23:C30)</f>
        <v>103</v>
      </c>
      <c r="D31" s="105">
        <f>SUM(D23:D30)</f>
        <v>113.93</v>
      </c>
      <c r="E31" s="367">
        <f>SUM(E23:E30)</f>
        <v>6557</v>
      </c>
      <c r="F31" s="74">
        <f t="shared" ref="F31" si="7">SUM(F23:F30)</f>
        <v>3902.22</v>
      </c>
      <c r="G31" s="104">
        <f>SUM(G23:G30)</f>
        <v>5</v>
      </c>
      <c r="H31" s="105">
        <f>SUM(H23:H30)</f>
        <v>633.37</v>
      </c>
      <c r="I31" s="367">
        <f t="shared" ref="I31:J31" si="8">SUM(I23:I30)</f>
        <v>261</v>
      </c>
      <c r="J31" s="74">
        <f t="shared" si="8"/>
        <v>3313.71</v>
      </c>
      <c r="K31" s="367">
        <f>SUM(K23:K30)</f>
        <v>0</v>
      </c>
      <c r="L31" s="74">
        <f>SUM(L23:L30)</f>
        <v>0</v>
      </c>
      <c r="M31" s="368">
        <f t="shared" ref="M31:R31" si="9">SUM(M23:M30)</f>
        <v>5</v>
      </c>
      <c r="N31" s="273">
        <f t="shared" si="9"/>
        <v>1330.33</v>
      </c>
      <c r="O31" s="368">
        <f t="shared" si="9"/>
        <v>2</v>
      </c>
      <c r="P31" s="273">
        <f t="shared" si="9"/>
        <v>0</v>
      </c>
      <c r="Q31" s="368">
        <f t="shared" si="9"/>
        <v>0</v>
      </c>
      <c r="R31" s="273">
        <f t="shared" si="9"/>
        <v>0</v>
      </c>
      <c r="S31" s="380">
        <f t="shared" si="4"/>
        <v>108</v>
      </c>
      <c r="T31" s="106">
        <f t="shared" si="4"/>
        <v>747.3</v>
      </c>
      <c r="U31" s="380">
        <f t="shared" si="1"/>
        <v>6823</v>
      </c>
      <c r="V31" s="106">
        <f t="shared" si="2"/>
        <v>8546.26</v>
      </c>
      <c r="W31" s="382">
        <f t="shared" ref="W31:X31" si="10">SUM(W23:W30)</f>
        <v>298</v>
      </c>
      <c r="X31" s="177">
        <f t="shared" si="10"/>
        <v>311.82</v>
      </c>
    </row>
    <row r="32" spans="1:24">
      <c r="A32" s="491">
        <v>1</v>
      </c>
      <c r="B32" s="100" t="s">
        <v>27</v>
      </c>
      <c r="C32" s="492">
        <v>0</v>
      </c>
      <c r="D32" s="493">
        <v>0</v>
      </c>
      <c r="E32" s="494">
        <v>131</v>
      </c>
      <c r="F32" s="495">
        <v>500.76</v>
      </c>
      <c r="G32" s="492">
        <v>0</v>
      </c>
      <c r="H32" s="126">
        <v>0</v>
      </c>
      <c r="I32" s="494">
        <v>0</v>
      </c>
      <c r="J32" s="495">
        <v>0</v>
      </c>
      <c r="K32" s="494">
        <v>0</v>
      </c>
      <c r="L32" s="495">
        <v>0</v>
      </c>
      <c r="M32" s="496">
        <v>0</v>
      </c>
      <c r="N32" s="275">
        <v>0</v>
      </c>
      <c r="O32" s="496">
        <v>74</v>
      </c>
      <c r="P32" s="406">
        <v>35.65</v>
      </c>
      <c r="Q32" s="496">
        <v>876</v>
      </c>
      <c r="R32" s="275">
        <v>7663.87</v>
      </c>
      <c r="S32" s="384">
        <f t="shared" ref="S32:T38" si="11">C32+G32+K32+O32</f>
        <v>74</v>
      </c>
      <c r="T32" s="162">
        <f t="shared" si="11"/>
        <v>35.65</v>
      </c>
      <c r="U32" s="384">
        <f t="shared" si="1"/>
        <v>1007</v>
      </c>
      <c r="V32" s="126">
        <f t="shared" si="2"/>
        <v>8164.63</v>
      </c>
      <c r="W32" s="497">
        <v>93</v>
      </c>
      <c r="X32" s="498">
        <v>217.61</v>
      </c>
    </row>
    <row r="33" spans="1:24" s="12" customFormat="1" ht="16.5" customHeight="1">
      <c r="A33" s="746" t="s">
        <v>98</v>
      </c>
      <c r="B33" s="746"/>
      <c r="C33" s="502">
        <f>SUM(C32)</f>
        <v>0</v>
      </c>
      <c r="D33" s="503">
        <f>SUM(D32)</f>
        <v>0</v>
      </c>
      <c r="E33" s="504">
        <f>E32</f>
        <v>131</v>
      </c>
      <c r="F33" s="505">
        <f t="shared" ref="F33" si="12">F32</f>
        <v>500.76</v>
      </c>
      <c r="G33" s="502">
        <f>SUM(G32)</f>
        <v>0</v>
      </c>
      <c r="H33" s="136">
        <f>SUM(H32)</f>
        <v>0</v>
      </c>
      <c r="I33" s="504">
        <f t="shared" ref="I33:J33" si="13">I32</f>
        <v>0</v>
      </c>
      <c r="J33" s="505">
        <f t="shared" si="13"/>
        <v>0</v>
      </c>
      <c r="K33" s="504">
        <f>SUM(K32)</f>
        <v>0</v>
      </c>
      <c r="L33" s="505">
        <f>SUM(L32)</f>
        <v>0</v>
      </c>
      <c r="M33" s="506">
        <f t="shared" ref="M33:R33" si="14">M32</f>
        <v>0</v>
      </c>
      <c r="N33" s="507">
        <f t="shared" si="14"/>
        <v>0</v>
      </c>
      <c r="O33" s="506">
        <f t="shared" si="14"/>
        <v>74</v>
      </c>
      <c r="P33" s="507">
        <f t="shared" si="14"/>
        <v>35.65</v>
      </c>
      <c r="Q33" s="506">
        <f t="shared" si="14"/>
        <v>876</v>
      </c>
      <c r="R33" s="507">
        <f t="shared" si="14"/>
        <v>7663.87</v>
      </c>
      <c r="S33" s="508">
        <f t="shared" si="11"/>
        <v>74</v>
      </c>
      <c r="T33" s="168">
        <f t="shared" si="11"/>
        <v>35.65</v>
      </c>
      <c r="U33" s="508">
        <f t="shared" si="1"/>
        <v>1007</v>
      </c>
      <c r="V33" s="168">
        <f t="shared" si="2"/>
        <v>8164.63</v>
      </c>
      <c r="W33" s="382">
        <f t="shared" ref="W33:X33" si="15">W32</f>
        <v>93</v>
      </c>
      <c r="X33" s="177">
        <f t="shared" si="15"/>
        <v>217.61</v>
      </c>
    </row>
    <row r="34" spans="1:24">
      <c r="A34" s="509">
        <v>1</v>
      </c>
      <c r="B34" s="324" t="s">
        <v>28</v>
      </c>
      <c r="C34" s="158">
        <v>0</v>
      </c>
      <c r="D34" s="510">
        <v>0</v>
      </c>
      <c r="E34" s="511">
        <v>0</v>
      </c>
      <c r="F34" s="512">
        <v>0</v>
      </c>
      <c r="G34" s="158">
        <v>0</v>
      </c>
      <c r="H34" s="127">
        <v>0</v>
      </c>
      <c r="I34" s="511">
        <v>0</v>
      </c>
      <c r="J34" s="512">
        <v>0</v>
      </c>
      <c r="K34" s="511">
        <v>0</v>
      </c>
      <c r="L34" s="512">
        <v>0</v>
      </c>
      <c r="M34" s="513">
        <v>0</v>
      </c>
      <c r="N34" s="276">
        <v>0</v>
      </c>
      <c r="O34" s="513">
        <v>0</v>
      </c>
      <c r="P34" s="276">
        <v>0</v>
      </c>
      <c r="Q34" s="513">
        <v>32</v>
      </c>
      <c r="R34" s="276">
        <v>210.98</v>
      </c>
      <c r="S34" s="158">
        <f t="shared" si="11"/>
        <v>0</v>
      </c>
      <c r="T34" s="127">
        <f t="shared" si="11"/>
        <v>0</v>
      </c>
      <c r="U34" s="158">
        <f t="shared" si="1"/>
        <v>32</v>
      </c>
      <c r="V34" s="127">
        <f t="shared" si="2"/>
        <v>210.98</v>
      </c>
      <c r="W34" s="381">
        <v>0</v>
      </c>
      <c r="X34" s="179">
        <v>0</v>
      </c>
    </row>
    <row r="35" spans="1:24" s="12" customFormat="1" ht="17.25" customHeight="1">
      <c r="A35" s="746" t="s">
        <v>189</v>
      </c>
      <c r="B35" s="746"/>
      <c r="C35" s="104">
        <f>C342</f>
        <v>0</v>
      </c>
      <c r="D35" s="370">
        <f>D342</f>
        <v>0</v>
      </c>
      <c r="E35" s="504">
        <f>E34</f>
        <v>0</v>
      </c>
      <c r="F35" s="505">
        <f t="shared" ref="F35:J35" si="16">F34</f>
        <v>0</v>
      </c>
      <c r="G35" s="504">
        <f t="shared" si="16"/>
        <v>0</v>
      </c>
      <c r="H35" s="505">
        <f t="shared" si="16"/>
        <v>0</v>
      </c>
      <c r="I35" s="504">
        <f t="shared" si="16"/>
        <v>0</v>
      </c>
      <c r="J35" s="505">
        <f t="shared" si="16"/>
        <v>0</v>
      </c>
      <c r="K35" s="504">
        <f>K34</f>
        <v>0</v>
      </c>
      <c r="L35" s="505">
        <f>L34</f>
        <v>0</v>
      </c>
      <c r="M35" s="506">
        <f t="shared" ref="M35:R35" si="17">M34</f>
        <v>0</v>
      </c>
      <c r="N35" s="507">
        <f t="shared" si="17"/>
        <v>0</v>
      </c>
      <c r="O35" s="506">
        <f t="shared" si="17"/>
        <v>0</v>
      </c>
      <c r="P35" s="507">
        <f t="shared" si="17"/>
        <v>0</v>
      </c>
      <c r="Q35" s="506">
        <f t="shared" si="17"/>
        <v>32</v>
      </c>
      <c r="R35" s="507">
        <f t="shared" si="17"/>
        <v>210.98</v>
      </c>
      <c r="S35" s="508">
        <f t="shared" si="11"/>
        <v>0</v>
      </c>
      <c r="T35" s="168">
        <f t="shared" si="11"/>
        <v>0</v>
      </c>
      <c r="U35" s="508">
        <f t="shared" si="1"/>
        <v>32</v>
      </c>
      <c r="V35" s="168">
        <f t="shared" si="2"/>
        <v>210.98</v>
      </c>
      <c r="W35" s="382">
        <f t="shared" ref="W35:X35" si="18">W34</f>
        <v>0</v>
      </c>
      <c r="X35" s="177">
        <f t="shared" si="18"/>
        <v>0</v>
      </c>
    </row>
    <row r="36" spans="1:24" s="12" customFormat="1" ht="17.25" customHeight="1">
      <c r="A36" s="748" t="s">
        <v>416</v>
      </c>
      <c r="B36" s="747"/>
      <c r="C36" s="104">
        <f>C22+C31+C33+C35</f>
        <v>1537</v>
      </c>
      <c r="D36" s="370">
        <f t="shared" ref="D36:S36" si="19">D22+D31+D33+D35</f>
        <v>4813.7700000000004</v>
      </c>
      <c r="E36" s="504">
        <f t="shared" si="19"/>
        <v>14126</v>
      </c>
      <c r="F36" s="505">
        <f t="shared" si="19"/>
        <v>29931.279999999999</v>
      </c>
      <c r="G36" s="504">
        <f t="shared" si="19"/>
        <v>297</v>
      </c>
      <c r="H36" s="505">
        <f t="shared" si="19"/>
        <v>6291.2999999999993</v>
      </c>
      <c r="I36" s="504">
        <f t="shared" si="19"/>
        <v>1685</v>
      </c>
      <c r="J36" s="505">
        <f t="shared" si="19"/>
        <v>35848.810000000005</v>
      </c>
      <c r="K36" s="504">
        <f t="shared" si="19"/>
        <v>10</v>
      </c>
      <c r="L36" s="505">
        <f t="shared" si="19"/>
        <v>1390.69</v>
      </c>
      <c r="M36" s="506">
        <f t="shared" si="19"/>
        <v>294</v>
      </c>
      <c r="N36" s="507">
        <f t="shared" si="19"/>
        <v>6098.16</v>
      </c>
      <c r="O36" s="506">
        <f t="shared" si="19"/>
        <v>78</v>
      </c>
      <c r="P36" s="507">
        <f t="shared" si="19"/>
        <v>44.86</v>
      </c>
      <c r="Q36" s="506">
        <f t="shared" si="19"/>
        <v>922</v>
      </c>
      <c r="R36" s="507">
        <f t="shared" si="19"/>
        <v>8849.48</v>
      </c>
      <c r="S36" s="508">
        <f t="shared" si="19"/>
        <v>1918</v>
      </c>
      <c r="T36" s="168">
        <f t="shared" ref="T36" si="20">D36+H36+L36+P36</f>
        <v>12540.62</v>
      </c>
      <c r="U36" s="508">
        <f t="shared" ref="U36" si="21">E36+I36+M36+Q36</f>
        <v>17027</v>
      </c>
      <c r="V36" s="168">
        <f t="shared" ref="V36" si="22">F36+J36+N36+R36</f>
        <v>80727.73</v>
      </c>
      <c r="W36" s="382">
        <f>W22+W31+W33+W35</f>
        <v>3141</v>
      </c>
      <c r="X36" s="177">
        <f>X22+X31+X33+X35</f>
        <v>9014.7799999999988</v>
      </c>
    </row>
    <row r="37" spans="1:24" s="12" customFormat="1" ht="17.25" customHeight="1">
      <c r="A37" s="746" t="s">
        <v>186</v>
      </c>
      <c r="B37" s="746"/>
      <c r="C37" s="104">
        <v>0</v>
      </c>
      <c r="D37" s="370">
        <v>0</v>
      </c>
      <c r="E37" s="504">
        <v>0</v>
      </c>
      <c r="F37" s="505">
        <v>0</v>
      </c>
      <c r="G37" s="504">
        <v>0</v>
      </c>
      <c r="H37" s="505">
        <v>0</v>
      </c>
      <c r="I37" s="504">
        <v>0</v>
      </c>
      <c r="J37" s="505">
        <v>0</v>
      </c>
      <c r="K37" s="504">
        <v>0</v>
      </c>
      <c r="L37" s="505">
        <v>0</v>
      </c>
      <c r="M37" s="506">
        <v>0</v>
      </c>
      <c r="N37" s="507">
        <v>0</v>
      </c>
      <c r="O37" s="506">
        <v>0</v>
      </c>
      <c r="P37" s="507">
        <v>0</v>
      </c>
      <c r="Q37" s="506">
        <v>0</v>
      </c>
      <c r="R37" s="507">
        <v>0</v>
      </c>
      <c r="S37" s="508">
        <v>0</v>
      </c>
      <c r="T37" s="168">
        <v>0</v>
      </c>
      <c r="U37" s="508">
        <v>192</v>
      </c>
      <c r="V37" s="168">
        <v>6367.87</v>
      </c>
      <c r="W37" s="382">
        <v>0</v>
      </c>
      <c r="X37" s="177">
        <v>0</v>
      </c>
    </row>
    <row r="38" spans="1:24" s="12" customFormat="1">
      <c r="A38" s="801" t="s">
        <v>87</v>
      </c>
      <c r="B38" s="802"/>
      <c r="C38" s="499">
        <f>C22+C31+C33+C35</f>
        <v>1537</v>
      </c>
      <c r="D38" s="500">
        <f>D22+D31+D33+D35</f>
        <v>4813.7700000000004</v>
      </c>
      <c r="E38" s="499">
        <f>E22+E31+E33+E35</f>
        <v>14126</v>
      </c>
      <c r="F38" s="500">
        <f t="shared" ref="F38:R38" si="23">F22+F31+F33+F35</f>
        <v>29931.279999999999</v>
      </c>
      <c r="G38" s="499">
        <f t="shared" si="23"/>
        <v>297</v>
      </c>
      <c r="H38" s="500">
        <f t="shared" si="23"/>
        <v>6291.2999999999993</v>
      </c>
      <c r="I38" s="499">
        <f t="shared" si="23"/>
        <v>1685</v>
      </c>
      <c r="J38" s="500">
        <f t="shared" si="23"/>
        <v>35848.810000000005</v>
      </c>
      <c r="K38" s="499">
        <f t="shared" si="23"/>
        <v>10</v>
      </c>
      <c r="L38" s="500">
        <f t="shared" si="23"/>
        <v>1390.69</v>
      </c>
      <c r="M38" s="499">
        <f t="shared" si="23"/>
        <v>294</v>
      </c>
      <c r="N38" s="500">
        <f t="shared" si="23"/>
        <v>6098.16</v>
      </c>
      <c r="O38" s="499">
        <f t="shared" si="23"/>
        <v>78</v>
      </c>
      <c r="P38" s="500">
        <f t="shared" si="23"/>
        <v>44.86</v>
      </c>
      <c r="Q38" s="499">
        <f t="shared" si="23"/>
        <v>922</v>
      </c>
      <c r="R38" s="500">
        <f t="shared" si="23"/>
        <v>8849.48</v>
      </c>
      <c r="S38" s="369">
        <f t="shared" si="11"/>
        <v>1922</v>
      </c>
      <c r="T38" s="482">
        <f t="shared" si="11"/>
        <v>12540.62</v>
      </c>
      <c r="U38" s="508">
        <f>U22+U31+U33+U35+U37</f>
        <v>17219</v>
      </c>
      <c r="V38" s="168">
        <f>V22+V31+V33+V35+V37</f>
        <v>87095.599999999991</v>
      </c>
      <c r="W38" s="548">
        <f t="shared" ref="W38:X38" si="24">G38+K38+S38</f>
        <v>2229</v>
      </c>
      <c r="X38" s="501">
        <f t="shared" si="24"/>
        <v>20222.61</v>
      </c>
    </row>
    <row r="39" spans="1:24">
      <c r="W39"/>
    </row>
    <row r="40" spans="1:24">
      <c r="W40"/>
    </row>
    <row r="41" spans="1:24">
      <c r="W41"/>
    </row>
    <row r="59" ht="17.25" customHeight="1"/>
  </sheetData>
  <mergeCells count="27">
    <mergeCell ref="G3:J3"/>
    <mergeCell ref="K3:N3"/>
    <mergeCell ref="A38:B38"/>
    <mergeCell ref="A3:A5"/>
    <mergeCell ref="A22:B22"/>
    <mergeCell ref="A31:B31"/>
    <mergeCell ref="A33:B33"/>
    <mergeCell ref="A35:B35"/>
    <mergeCell ref="B3:B5"/>
    <mergeCell ref="A37:B37"/>
    <mergeCell ref="A36:B36"/>
    <mergeCell ref="A1:X1"/>
    <mergeCell ref="A2:X2"/>
    <mergeCell ref="S3:V3"/>
    <mergeCell ref="W3:X4"/>
    <mergeCell ref="S4:T4"/>
    <mergeCell ref="U4:V4"/>
    <mergeCell ref="M4:N4"/>
    <mergeCell ref="O3:R3"/>
    <mergeCell ref="O4:P4"/>
    <mergeCell ref="Q4:R4"/>
    <mergeCell ref="C4:D4"/>
    <mergeCell ref="E4:F4"/>
    <mergeCell ref="G4:H4"/>
    <mergeCell ref="I4:J4"/>
    <mergeCell ref="K4:L4"/>
    <mergeCell ref="C3:F3"/>
  </mergeCells>
  <printOptions gridLines="1"/>
  <pageMargins left="0.3" right="0.25" top="1.02" bottom="0.75" header="0.3" footer="0.3"/>
  <pageSetup paperSize="9" scale="73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3" tint="0.59999389629810485"/>
  </sheetPr>
  <dimension ref="A1:H35"/>
  <sheetViews>
    <sheetView topLeftCell="A6" workbookViewId="0">
      <selection sqref="A1:H35"/>
    </sheetView>
  </sheetViews>
  <sheetFormatPr defaultRowHeight="15"/>
  <cols>
    <col min="1" max="1" width="8.85546875" customWidth="1"/>
    <col min="2" max="2" width="15" customWidth="1"/>
    <col min="3" max="3" width="11.42578125" customWidth="1"/>
    <col min="4" max="4" width="12.28515625" style="18" customWidth="1"/>
    <col min="5" max="5" width="11.140625" customWidth="1"/>
    <col min="6" max="6" width="12.42578125" style="18" customWidth="1"/>
    <col min="7" max="7" width="9.42578125" customWidth="1"/>
    <col min="8" max="8" width="11.5703125" style="18" customWidth="1"/>
  </cols>
  <sheetData>
    <row r="1" spans="1:8" ht="25.5" customHeight="1">
      <c r="A1" s="815">
        <v>16</v>
      </c>
      <c r="B1" s="816"/>
      <c r="C1" s="816"/>
      <c r="D1" s="816"/>
      <c r="E1" s="816"/>
      <c r="F1" s="816"/>
      <c r="G1" s="816"/>
      <c r="H1" s="817"/>
    </row>
    <row r="2" spans="1:8" ht="49.5" customHeight="1">
      <c r="A2" s="809" t="s">
        <v>689</v>
      </c>
      <c r="B2" s="810"/>
      <c r="C2" s="810"/>
      <c r="D2" s="810"/>
      <c r="E2" s="810"/>
      <c r="F2" s="810"/>
      <c r="G2" s="810"/>
      <c r="H2" s="811"/>
    </row>
    <row r="3" spans="1:8" ht="21.75" customHeight="1">
      <c r="A3" s="812" t="s">
        <v>518</v>
      </c>
      <c r="B3" s="813"/>
      <c r="C3" s="813"/>
      <c r="D3" s="813"/>
      <c r="E3" s="813"/>
      <c r="F3" s="813"/>
      <c r="G3" s="813"/>
      <c r="H3" s="814"/>
    </row>
    <row r="4" spans="1:8" s="404" customFormat="1" ht="18.75" customHeight="1">
      <c r="A4" s="819" t="s">
        <v>55</v>
      </c>
      <c r="B4" s="819" t="s">
        <v>0</v>
      </c>
      <c r="C4" s="818" t="s">
        <v>597</v>
      </c>
      <c r="D4" s="818"/>
      <c r="E4" s="818" t="s">
        <v>75</v>
      </c>
      <c r="F4" s="818"/>
      <c r="G4" s="818" t="s">
        <v>84</v>
      </c>
      <c r="H4" s="818"/>
    </row>
    <row r="5" spans="1:8" ht="19.5" customHeight="1">
      <c r="A5" s="819"/>
      <c r="B5" s="819"/>
      <c r="C5" s="572" t="s">
        <v>66</v>
      </c>
      <c r="D5" s="405" t="s">
        <v>411</v>
      </c>
      <c r="E5" s="572" t="s">
        <v>66</v>
      </c>
      <c r="F5" s="405" t="s">
        <v>411</v>
      </c>
      <c r="G5" s="572" t="s">
        <v>66</v>
      </c>
      <c r="H5" s="405" t="s">
        <v>411</v>
      </c>
    </row>
    <row r="6" spans="1:8">
      <c r="A6" s="221">
        <v>1</v>
      </c>
      <c r="B6" s="221" t="s">
        <v>4</v>
      </c>
      <c r="C6" s="179">
        <v>21</v>
      </c>
      <c r="D6" s="180">
        <v>19.919999999999998</v>
      </c>
      <c r="E6" s="179">
        <v>70</v>
      </c>
      <c r="F6" s="180">
        <v>273.19</v>
      </c>
      <c r="G6" s="179">
        <v>1</v>
      </c>
      <c r="H6" s="180">
        <v>19.79</v>
      </c>
    </row>
    <row r="7" spans="1:8">
      <c r="A7" s="221">
        <v>2</v>
      </c>
      <c r="B7" s="221" t="s">
        <v>5</v>
      </c>
      <c r="C7" s="179">
        <v>6</v>
      </c>
      <c r="D7" s="180">
        <v>3</v>
      </c>
      <c r="E7" s="179">
        <v>722</v>
      </c>
      <c r="F7" s="180">
        <v>12890.789999999999</v>
      </c>
      <c r="G7" s="179">
        <v>61</v>
      </c>
      <c r="H7" s="180">
        <v>198.43</v>
      </c>
    </row>
    <row r="8" spans="1:8">
      <c r="A8" s="221">
        <v>3</v>
      </c>
      <c r="B8" s="221" t="s">
        <v>6</v>
      </c>
      <c r="C8" s="179">
        <v>18</v>
      </c>
      <c r="D8" s="180">
        <v>26</v>
      </c>
      <c r="E8" s="179">
        <v>259</v>
      </c>
      <c r="F8" s="180">
        <v>541.52</v>
      </c>
      <c r="G8" s="179">
        <v>0</v>
      </c>
      <c r="H8" s="180">
        <v>0</v>
      </c>
    </row>
    <row r="9" spans="1:8">
      <c r="A9" s="221">
        <v>4</v>
      </c>
      <c r="B9" s="221" t="s">
        <v>7</v>
      </c>
      <c r="C9" s="179">
        <v>41</v>
      </c>
      <c r="D9" s="180">
        <v>118.9</v>
      </c>
      <c r="E9" s="179">
        <v>98</v>
      </c>
      <c r="F9" s="180">
        <v>1295.54</v>
      </c>
      <c r="G9" s="179">
        <v>0</v>
      </c>
      <c r="H9" s="180">
        <v>0</v>
      </c>
    </row>
    <row r="10" spans="1:8">
      <c r="A10" s="277">
        <v>5</v>
      </c>
      <c r="B10" s="277" t="s">
        <v>8</v>
      </c>
      <c r="C10" s="411">
        <v>0</v>
      </c>
      <c r="D10" s="397">
        <v>0</v>
      </c>
      <c r="E10" s="411">
        <v>63</v>
      </c>
      <c r="F10" s="397">
        <v>565</v>
      </c>
      <c r="G10" s="411">
        <v>2</v>
      </c>
      <c r="H10" s="397">
        <v>5.87</v>
      </c>
    </row>
    <row r="11" spans="1:8">
      <c r="A11" s="157">
        <v>6</v>
      </c>
      <c r="B11" s="157" t="s">
        <v>9</v>
      </c>
      <c r="C11" s="179">
        <v>276</v>
      </c>
      <c r="D11" s="180">
        <v>202.54000000000002</v>
      </c>
      <c r="E11" s="179">
        <v>375</v>
      </c>
      <c r="F11" s="180">
        <v>407.92</v>
      </c>
      <c r="G11" s="179">
        <v>0</v>
      </c>
      <c r="H11" s="180">
        <v>0</v>
      </c>
    </row>
    <row r="12" spans="1:8">
      <c r="A12" s="157">
        <v>7</v>
      </c>
      <c r="B12" s="157" t="s">
        <v>11</v>
      </c>
      <c r="C12" s="179">
        <v>0</v>
      </c>
      <c r="D12" s="180">
        <v>0</v>
      </c>
      <c r="E12" s="179">
        <v>61</v>
      </c>
      <c r="F12" s="180">
        <v>175.14999999999998</v>
      </c>
      <c r="G12" s="179">
        <v>9</v>
      </c>
      <c r="H12" s="180">
        <v>24.22</v>
      </c>
    </row>
    <row r="13" spans="1:8">
      <c r="A13" s="157">
        <v>8</v>
      </c>
      <c r="B13" s="157" t="s">
        <v>12</v>
      </c>
      <c r="C13" s="179">
        <v>3</v>
      </c>
      <c r="D13" s="180">
        <v>35</v>
      </c>
      <c r="E13" s="179">
        <v>21</v>
      </c>
      <c r="F13" s="180">
        <v>200.44</v>
      </c>
      <c r="G13" s="179">
        <v>2</v>
      </c>
      <c r="H13" s="180">
        <v>7.55</v>
      </c>
    </row>
    <row r="14" spans="1:8">
      <c r="A14" s="157">
        <v>9</v>
      </c>
      <c r="B14" s="157" t="s">
        <v>13</v>
      </c>
      <c r="C14" s="179">
        <v>1</v>
      </c>
      <c r="D14" s="180">
        <v>8.36</v>
      </c>
      <c r="E14" s="179">
        <v>45</v>
      </c>
      <c r="F14" s="180">
        <v>22.159999999999997</v>
      </c>
      <c r="G14" s="179">
        <v>0</v>
      </c>
      <c r="H14" s="180">
        <v>0</v>
      </c>
    </row>
    <row r="15" spans="1:8">
      <c r="A15" s="157">
        <v>10</v>
      </c>
      <c r="B15" s="157" t="s">
        <v>14</v>
      </c>
      <c r="C15" s="179">
        <v>3</v>
      </c>
      <c r="D15" s="180">
        <v>15.79</v>
      </c>
      <c r="E15" s="179">
        <v>98</v>
      </c>
      <c r="F15" s="180">
        <v>155.6</v>
      </c>
      <c r="G15" s="179">
        <v>2</v>
      </c>
      <c r="H15" s="180">
        <v>31.700000000000003</v>
      </c>
    </row>
    <row r="16" spans="1:8">
      <c r="A16" s="157">
        <v>11</v>
      </c>
      <c r="B16" s="157" t="s">
        <v>15</v>
      </c>
      <c r="C16" s="179">
        <v>5</v>
      </c>
      <c r="D16" s="180">
        <v>1.55</v>
      </c>
      <c r="E16" s="179">
        <v>19</v>
      </c>
      <c r="F16" s="180">
        <v>126.59</v>
      </c>
      <c r="G16" s="179">
        <v>1</v>
      </c>
      <c r="H16" s="180">
        <v>13.2</v>
      </c>
    </row>
    <row r="17" spans="1:8">
      <c r="A17" s="157">
        <v>12</v>
      </c>
      <c r="B17" s="157" t="s">
        <v>16</v>
      </c>
      <c r="C17" s="179">
        <v>527</v>
      </c>
      <c r="D17" s="180">
        <v>613.39</v>
      </c>
      <c r="E17" s="179">
        <v>3381</v>
      </c>
      <c r="F17" s="180">
        <v>15058.72</v>
      </c>
      <c r="G17" s="179">
        <v>58</v>
      </c>
      <c r="H17" s="180">
        <v>238.60999999999999</v>
      </c>
    </row>
    <row r="18" spans="1:8">
      <c r="A18" s="157">
        <v>13</v>
      </c>
      <c r="B18" s="157" t="s">
        <v>17</v>
      </c>
      <c r="C18" s="179">
        <v>9</v>
      </c>
      <c r="D18" s="180">
        <v>34.200000000000003</v>
      </c>
      <c r="E18" s="179">
        <v>185</v>
      </c>
      <c r="F18" s="180">
        <v>502.19000000000005</v>
      </c>
      <c r="G18" s="179">
        <v>0</v>
      </c>
      <c r="H18" s="180">
        <v>0</v>
      </c>
    </row>
    <row r="19" spans="1:8">
      <c r="A19" s="157">
        <v>14</v>
      </c>
      <c r="B19" s="157" t="s">
        <v>18</v>
      </c>
      <c r="C19" s="179">
        <v>32</v>
      </c>
      <c r="D19" s="180">
        <v>85.47999999999999</v>
      </c>
      <c r="E19" s="179">
        <v>311</v>
      </c>
      <c r="F19" s="180">
        <v>733.63</v>
      </c>
      <c r="G19" s="179">
        <v>0</v>
      </c>
      <c r="H19" s="180">
        <v>0</v>
      </c>
    </row>
    <row r="20" spans="1:8">
      <c r="A20" s="157">
        <v>15</v>
      </c>
      <c r="B20" s="157" t="s">
        <v>19</v>
      </c>
      <c r="C20" s="179">
        <v>41</v>
      </c>
      <c r="D20" s="180">
        <v>9</v>
      </c>
      <c r="E20" s="179">
        <v>78</v>
      </c>
      <c r="F20" s="180">
        <v>464.5</v>
      </c>
      <c r="G20" s="179">
        <v>0</v>
      </c>
      <c r="H20" s="180">
        <v>0</v>
      </c>
    </row>
    <row r="21" spans="1:8">
      <c r="A21" s="157">
        <v>16</v>
      </c>
      <c r="B21" s="157" t="s">
        <v>20</v>
      </c>
      <c r="C21" s="179">
        <v>1</v>
      </c>
      <c r="D21" s="180">
        <v>1</v>
      </c>
      <c r="E21" s="179">
        <v>65</v>
      </c>
      <c r="F21" s="180">
        <v>162.1</v>
      </c>
      <c r="G21" s="179">
        <v>1</v>
      </c>
      <c r="H21" s="180">
        <v>3.06</v>
      </c>
    </row>
    <row r="22" spans="1:8" s="3" customFormat="1" ht="19.5" customHeight="1">
      <c r="A22" s="272" t="s">
        <v>205</v>
      </c>
      <c r="B22" s="272" t="s">
        <v>54</v>
      </c>
      <c r="C22" s="272">
        <f>SUM(C6:C21)</f>
        <v>984</v>
      </c>
      <c r="D22" s="273">
        <f t="shared" ref="D22:H22" si="0">SUM(D6:D21)</f>
        <v>1174.1300000000001</v>
      </c>
      <c r="E22" s="272">
        <f t="shared" si="0"/>
        <v>5851</v>
      </c>
      <c r="F22" s="392">
        <f t="shared" si="0"/>
        <v>33575.040000000001</v>
      </c>
      <c r="G22" s="177">
        <f t="shared" si="0"/>
        <v>137</v>
      </c>
      <c r="H22" s="170">
        <f t="shared" si="0"/>
        <v>542.42999999999995</v>
      </c>
    </row>
    <row r="23" spans="1:8">
      <c r="A23" s="157">
        <v>1</v>
      </c>
      <c r="B23" s="157" t="s">
        <v>24</v>
      </c>
      <c r="C23" s="177">
        <v>0</v>
      </c>
      <c r="D23" s="170">
        <v>0</v>
      </c>
      <c r="E23" s="179">
        <v>4</v>
      </c>
      <c r="F23" s="180">
        <v>6.06</v>
      </c>
      <c r="G23" s="179">
        <v>0</v>
      </c>
      <c r="H23" s="180">
        <v>0</v>
      </c>
    </row>
    <row r="24" spans="1:8">
      <c r="A24" s="157">
        <v>2</v>
      </c>
      <c r="B24" s="157" t="s">
        <v>220</v>
      </c>
      <c r="C24" s="179">
        <v>0</v>
      </c>
      <c r="D24" s="180">
        <v>0</v>
      </c>
      <c r="E24" s="179">
        <v>0</v>
      </c>
      <c r="F24" s="180">
        <v>0</v>
      </c>
      <c r="G24" s="179">
        <v>0</v>
      </c>
      <c r="H24" s="180">
        <v>0</v>
      </c>
    </row>
    <row r="25" spans="1:8">
      <c r="A25" s="157">
        <v>3</v>
      </c>
      <c r="B25" s="157" t="s">
        <v>21</v>
      </c>
      <c r="C25" s="179">
        <v>5</v>
      </c>
      <c r="D25" s="180">
        <v>5.41</v>
      </c>
      <c r="E25" s="179">
        <v>44</v>
      </c>
      <c r="F25" s="180">
        <v>37.43</v>
      </c>
      <c r="G25" s="179">
        <v>0</v>
      </c>
      <c r="H25" s="180">
        <v>0</v>
      </c>
    </row>
    <row r="26" spans="1:8">
      <c r="A26" s="157">
        <v>4</v>
      </c>
      <c r="B26" s="157" t="s">
        <v>22</v>
      </c>
      <c r="C26" s="179">
        <v>1</v>
      </c>
      <c r="D26" s="180">
        <v>1.97</v>
      </c>
      <c r="E26" s="179">
        <v>27</v>
      </c>
      <c r="F26" s="180">
        <v>83.84</v>
      </c>
      <c r="G26" s="179">
        <v>0</v>
      </c>
      <c r="H26" s="180">
        <v>0</v>
      </c>
    </row>
    <row r="27" spans="1:8">
      <c r="A27" s="157">
        <v>5</v>
      </c>
      <c r="B27" s="157" t="s">
        <v>10</v>
      </c>
      <c r="C27" s="179">
        <v>10</v>
      </c>
      <c r="D27" s="180">
        <v>14.969999999999999</v>
      </c>
      <c r="E27" s="179">
        <v>51</v>
      </c>
      <c r="F27" s="180">
        <v>360.08000000000004</v>
      </c>
      <c r="G27" s="179">
        <v>2</v>
      </c>
      <c r="H27" s="180">
        <v>40.79</v>
      </c>
    </row>
    <row r="28" spans="1:8">
      <c r="A28" s="157">
        <v>6</v>
      </c>
      <c r="B28" s="157" t="s">
        <v>23</v>
      </c>
      <c r="C28" s="179">
        <v>0</v>
      </c>
      <c r="D28" s="180">
        <v>0</v>
      </c>
      <c r="E28" s="179">
        <v>0</v>
      </c>
      <c r="F28" s="180">
        <v>0</v>
      </c>
      <c r="G28" s="179">
        <v>0</v>
      </c>
      <c r="H28" s="180">
        <v>0</v>
      </c>
    </row>
    <row r="29" spans="1:8">
      <c r="A29" s="157">
        <v>7</v>
      </c>
      <c r="B29" s="157" t="s">
        <v>181</v>
      </c>
      <c r="C29" s="179">
        <v>0</v>
      </c>
      <c r="D29" s="180">
        <v>0</v>
      </c>
      <c r="E29" s="179">
        <v>0</v>
      </c>
      <c r="F29" s="180">
        <v>0</v>
      </c>
      <c r="G29" s="179">
        <v>0</v>
      </c>
      <c r="H29" s="180">
        <v>0</v>
      </c>
    </row>
    <row r="30" spans="1:8">
      <c r="A30" s="157">
        <v>8</v>
      </c>
      <c r="B30" s="157" t="s">
        <v>25</v>
      </c>
      <c r="C30" s="179">
        <v>0</v>
      </c>
      <c r="D30" s="180">
        <v>0</v>
      </c>
      <c r="E30" s="179">
        <v>0</v>
      </c>
      <c r="F30" s="180">
        <v>0</v>
      </c>
      <c r="G30" s="179">
        <v>0</v>
      </c>
      <c r="H30" s="180">
        <v>0</v>
      </c>
    </row>
    <row r="31" spans="1:8" s="3" customFormat="1">
      <c r="A31" s="272" t="s">
        <v>206</v>
      </c>
      <c r="B31" s="272" t="s">
        <v>54</v>
      </c>
      <c r="C31" s="272">
        <f>SUM(C23:C30)</f>
        <v>16</v>
      </c>
      <c r="D31" s="273">
        <f t="shared" ref="D31:H31" si="1">SUM(D23:D30)</f>
        <v>22.349999999999998</v>
      </c>
      <c r="E31" s="272">
        <f t="shared" si="1"/>
        <v>126</v>
      </c>
      <c r="F31" s="392">
        <f t="shared" si="1"/>
        <v>487.41000000000008</v>
      </c>
      <c r="G31" s="177">
        <f t="shared" si="1"/>
        <v>2</v>
      </c>
      <c r="H31" s="170">
        <f t="shared" si="1"/>
        <v>40.79</v>
      </c>
    </row>
    <row r="32" spans="1:8">
      <c r="A32" s="157">
        <v>1</v>
      </c>
      <c r="B32" s="157" t="s">
        <v>27</v>
      </c>
      <c r="C32" s="179">
        <v>631</v>
      </c>
      <c r="D32" s="180">
        <v>183.6</v>
      </c>
      <c r="E32" s="179">
        <v>482</v>
      </c>
      <c r="F32" s="180">
        <v>203.05</v>
      </c>
      <c r="G32" s="179">
        <v>137</v>
      </c>
      <c r="H32" s="180">
        <v>437.17999999999995</v>
      </c>
    </row>
    <row r="33" spans="1:8" s="3" customFormat="1">
      <c r="A33" s="272" t="s">
        <v>123</v>
      </c>
      <c r="B33" s="272" t="s">
        <v>54</v>
      </c>
      <c r="C33" s="272">
        <f>C32</f>
        <v>631</v>
      </c>
      <c r="D33" s="273">
        <f t="shared" ref="D33:H33" si="2">D32</f>
        <v>183.6</v>
      </c>
      <c r="E33" s="272">
        <f t="shared" si="2"/>
        <v>482</v>
      </c>
      <c r="F33" s="392">
        <f t="shared" si="2"/>
        <v>203.05</v>
      </c>
      <c r="G33" s="177">
        <f t="shared" si="2"/>
        <v>137</v>
      </c>
      <c r="H33" s="170">
        <f t="shared" si="2"/>
        <v>437.17999999999995</v>
      </c>
    </row>
    <row r="34" spans="1:8">
      <c r="A34" s="157">
        <v>1</v>
      </c>
      <c r="B34" s="157" t="s">
        <v>28</v>
      </c>
      <c r="C34" s="179">
        <v>22</v>
      </c>
      <c r="D34" s="180">
        <v>157.80000000000001</v>
      </c>
      <c r="E34" s="179">
        <v>954</v>
      </c>
      <c r="F34" s="180">
        <v>5505.52</v>
      </c>
      <c r="G34" s="179">
        <v>0</v>
      </c>
      <c r="H34" s="180">
        <v>0</v>
      </c>
    </row>
    <row r="35" spans="1:8" s="3" customFormat="1">
      <c r="A35" s="272" t="s">
        <v>519</v>
      </c>
      <c r="B35" s="272" t="s">
        <v>54</v>
      </c>
      <c r="C35" s="272">
        <f>C22+C31+C33+C34</f>
        <v>1653</v>
      </c>
      <c r="D35" s="273">
        <f t="shared" ref="D35:H35" si="3">D22+D31+D33+D34</f>
        <v>1537.8799999999999</v>
      </c>
      <c r="E35" s="272">
        <f t="shared" si="3"/>
        <v>7413</v>
      </c>
      <c r="F35" s="273">
        <f t="shared" si="3"/>
        <v>39771.020000000004</v>
      </c>
      <c r="G35" s="272">
        <f t="shared" si="3"/>
        <v>276</v>
      </c>
      <c r="H35" s="273">
        <f t="shared" si="3"/>
        <v>1020.3999999999999</v>
      </c>
    </row>
  </sheetData>
  <mergeCells count="8">
    <mergeCell ref="A2:H2"/>
    <mergeCell ref="A3:H3"/>
    <mergeCell ref="A1:H1"/>
    <mergeCell ref="C4:D4"/>
    <mergeCell ref="E4:F4"/>
    <mergeCell ref="G4:H4"/>
    <mergeCell ref="B4:B5"/>
    <mergeCell ref="A4:A5"/>
  </mergeCells>
  <pageMargins left="0.71" right="0.25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3" tint="0.59999389629810485"/>
  </sheetPr>
  <dimension ref="A1:L36"/>
  <sheetViews>
    <sheetView topLeftCell="A4" zoomScale="95" zoomScaleNormal="95" workbookViewId="0">
      <selection sqref="A1:G35"/>
    </sheetView>
  </sheetViews>
  <sheetFormatPr defaultRowHeight="15"/>
  <cols>
    <col min="1" max="1" width="9.28515625" customWidth="1"/>
    <col min="2" max="2" width="16.140625" customWidth="1"/>
    <col min="3" max="3" width="13.5703125" style="191" customWidth="1"/>
    <col min="4" max="4" width="11.5703125" style="14" customWidth="1"/>
    <col min="5" max="5" width="14" style="18" customWidth="1"/>
    <col min="6" max="6" width="13.7109375" style="14" customWidth="1"/>
    <col min="7" max="7" width="15.5703125" style="18" customWidth="1"/>
  </cols>
  <sheetData>
    <row r="1" spans="1:12" s="11" customFormat="1" ht="24" customHeight="1">
      <c r="A1" s="820">
        <v>17</v>
      </c>
      <c r="B1" s="821"/>
      <c r="C1" s="821"/>
      <c r="D1" s="821"/>
      <c r="E1" s="821"/>
      <c r="F1" s="821"/>
      <c r="G1" s="822"/>
    </row>
    <row r="2" spans="1:12" ht="44.25" customHeight="1">
      <c r="A2" s="827" t="s">
        <v>715</v>
      </c>
      <c r="B2" s="828"/>
      <c r="C2" s="828"/>
      <c r="D2" s="828"/>
      <c r="E2" s="828"/>
      <c r="F2" s="828"/>
      <c r="G2" s="829"/>
    </row>
    <row r="3" spans="1:12" s="17" customFormat="1" ht="27" customHeight="1">
      <c r="A3" s="834" t="s">
        <v>55</v>
      </c>
      <c r="B3" s="834" t="s">
        <v>0</v>
      </c>
      <c r="C3" s="834" t="s">
        <v>70</v>
      </c>
      <c r="D3" s="834" t="s">
        <v>597</v>
      </c>
      <c r="E3" s="834"/>
      <c r="F3" s="834" t="s">
        <v>75</v>
      </c>
      <c r="G3" s="834"/>
    </row>
    <row r="4" spans="1:12" ht="20.25" customHeight="1">
      <c r="A4" s="835"/>
      <c r="B4" s="835"/>
      <c r="C4" s="835"/>
      <c r="D4" s="575" t="s">
        <v>599</v>
      </c>
      <c r="E4" s="575" t="s">
        <v>134</v>
      </c>
      <c r="F4" s="575" t="s">
        <v>599</v>
      </c>
      <c r="G4" s="575" t="s">
        <v>134</v>
      </c>
    </row>
    <row r="5" spans="1:12">
      <c r="A5" s="248">
        <v>1</v>
      </c>
      <c r="B5" s="249" t="s">
        <v>4</v>
      </c>
      <c r="C5" s="250">
        <v>38.5</v>
      </c>
      <c r="D5" s="389">
        <v>0</v>
      </c>
      <c r="E5" s="390">
        <v>0</v>
      </c>
      <c r="F5" s="389">
        <v>9</v>
      </c>
      <c r="G5" s="390">
        <v>4.87</v>
      </c>
    </row>
    <row r="6" spans="1:12">
      <c r="A6" s="253">
        <v>2</v>
      </c>
      <c r="B6" s="254" t="s">
        <v>5</v>
      </c>
      <c r="C6" s="255">
        <v>33</v>
      </c>
      <c r="D6" s="251">
        <v>0</v>
      </c>
      <c r="E6" s="252">
        <v>0</v>
      </c>
      <c r="F6" s="251">
        <v>0</v>
      </c>
      <c r="G6" s="252">
        <v>0</v>
      </c>
    </row>
    <row r="7" spans="1:12">
      <c r="A7" s="253">
        <v>3</v>
      </c>
      <c r="B7" s="254" t="s">
        <v>6</v>
      </c>
      <c r="C7" s="255">
        <v>256.46999999999997</v>
      </c>
      <c r="D7" s="251">
        <v>0</v>
      </c>
      <c r="E7" s="252">
        <v>0</v>
      </c>
      <c r="F7" s="251">
        <v>748</v>
      </c>
      <c r="G7" s="252">
        <v>625</v>
      </c>
    </row>
    <row r="8" spans="1:12">
      <c r="A8" s="253">
        <v>4</v>
      </c>
      <c r="B8" s="254" t="s">
        <v>7</v>
      </c>
      <c r="C8" s="255">
        <v>33</v>
      </c>
      <c r="D8" s="251">
        <v>0</v>
      </c>
      <c r="E8" s="252">
        <v>0</v>
      </c>
      <c r="F8" s="251">
        <v>0</v>
      </c>
      <c r="G8" s="252">
        <v>0</v>
      </c>
    </row>
    <row r="9" spans="1:12" s="9" customFormat="1">
      <c r="A9" s="256">
        <v>5</v>
      </c>
      <c r="B9" s="257" t="s">
        <v>8</v>
      </c>
      <c r="C9" s="255">
        <v>253</v>
      </c>
      <c r="D9" s="251">
        <v>7</v>
      </c>
      <c r="E9" s="252">
        <v>4.68</v>
      </c>
      <c r="F9" s="251">
        <v>84</v>
      </c>
      <c r="G9" s="252">
        <v>47.99</v>
      </c>
    </row>
    <row r="10" spans="1:12">
      <c r="A10" s="253">
        <v>6</v>
      </c>
      <c r="B10" s="254" t="s">
        <v>9</v>
      </c>
      <c r="C10" s="255">
        <v>352.35</v>
      </c>
      <c r="D10" s="251">
        <v>231</v>
      </c>
      <c r="E10" s="252">
        <v>29.98</v>
      </c>
      <c r="F10" s="251">
        <v>1547</v>
      </c>
      <c r="G10" s="252">
        <v>709.91</v>
      </c>
    </row>
    <row r="11" spans="1:12">
      <c r="A11" s="253">
        <v>7</v>
      </c>
      <c r="B11" s="254" t="s">
        <v>11</v>
      </c>
      <c r="C11" s="255">
        <v>155.71</v>
      </c>
      <c r="D11" s="251">
        <v>0</v>
      </c>
      <c r="E11" s="252">
        <v>0</v>
      </c>
      <c r="F11" s="251">
        <v>0</v>
      </c>
      <c r="G11" s="252">
        <v>0</v>
      </c>
    </row>
    <row r="12" spans="1:12">
      <c r="A12" s="253">
        <v>8</v>
      </c>
      <c r="B12" s="254" t="s">
        <v>12</v>
      </c>
      <c r="C12" s="255">
        <v>33</v>
      </c>
      <c r="D12" s="251">
        <v>0</v>
      </c>
      <c r="E12" s="252">
        <v>0</v>
      </c>
      <c r="F12" s="251">
        <v>6</v>
      </c>
      <c r="G12" s="252">
        <v>8.4</v>
      </c>
    </row>
    <row r="13" spans="1:12">
      <c r="A13" s="253">
        <v>9</v>
      </c>
      <c r="B13" s="254" t="s">
        <v>13</v>
      </c>
      <c r="C13" s="255">
        <v>27.5</v>
      </c>
      <c r="D13" s="251">
        <v>0</v>
      </c>
      <c r="E13" s="252">
        <v>0</v>
      </c>
      <c r="F13" s="251">
        <v>0</v>
      </c>
      <c r="G13" s="252">
        <v>0</v>
      </c>
    </row>
    <row r="14" spans="1:12" s="9" customFormat="1">
      <c r="A14" s="256">
        <v>10</v>
      </c>
      <c r="B14" s="257" t="s">
        <v>14</v>
      </c>
      <c r="C14" s="255">
        <v>250.14</v>
      </c>
      <c r="D14" s="251">
        <v>0</v>
      </c>
      <c r="E14" s="252">
        <v>0</v>
      </c>
      <c r="F14" s="251">
        <v>2050</v>
      </c>
      <c r="G14" s="252">
        <v>1257.9000000000001</v>
      </c>
    </row>
    <row r="15" spans="1:12">
      <c r="A15" s="253">
        <v>11</v>
      </c>
      <c r="B15" s="254" t="s">
        <v>15</v>
      </c>
      <c r="C15" s="255">
        <v>22</v>
      </c>
      <c r="D15" s="258">
        <v>0</v>
      </c>
      <c r="E15" s="259">
        <v>0</v>
      </c>
      <c r="F15" s="258">
        <v>0</v>
      </c>
      <c r="G15" s="259">
        <v>0</v>
      </c>
    </row>
    <row r="16" spans="1:12" s="9" customFormat="1">
      <c r="A16" s="256">
        <v>12</v>
      </c>
      <c r="B16" s="257" t="s">
        <v>16</v>
      </c>
      <c r="C16" s="255">
        <v>2041.0299999999997</v>
      </c>
      <c r="D16" s="388">
        <v>201</v>
      </c>
      <c r="E16" s="71">
        <v>135.30000000000001</v>
      </c>
      <c r="F16" s="251">
        <v>5818</v>
      </c>
      <c r="G16" s="252">
        <v>3424.24</v>
      </c>
      <c r="J16" s="60"/>
      <c r="L16" s="60"/>
    </row>
    <row r="17" spans="1:7">
      <c r="A17" s="253">
        <v>13</v>
      </c>
      <c r="B17" s="254" t="s">
        <v>17</v>
      </c>
      <c r="C17" s="255">
        <v>71.06</v>
      </c>
      <c r="D17" s="251">
        <v>0</v>
      </c>
      <c r="E17" s="252">
        <v>0</v>
      </c>
      <c r="F17" s="251">
        <v>211</v>
      </c>
      <c r="G17" s="252">
        <v>103.79</v>
      </c>
    </row>
    <row r="18" spans="1:7" s="9" customFormat="1">
      <c r="A18" s="256">
        <v>14</v>
      </c>
      <c r="B18" s="257" t="s">
        <v>18</v>
      </c>
      <c r="C18" s="255">
        <v>170.84</v>
      </c>
      <c r="D18" s="251">
        <v>14</v>
      </c>
      <c r="E18" s="252">
        <v>3.37</v>
      </c>
      <c r="F18" s="251">
        <v>320</v>
      </c>
      <c r="G18" s="252">
        <v>68.39</v>
      </c>
    </row>
    <row r="19" spans="1:7" s="9" customFormat="1">
      <c r="A19" s="256">
        <v>15</v>
      </c>
      <c r="B19" s="257" t="s">
        <v>19</v>
      </c>
      <c r="C19" s="255">
        <v>163.13</v>
      </c>
      <c r="D19" s="251">
        <v>0</v>
      </c>
      <c r="E19" s="252">
        <v>0</v>
      </c>
      <c r="F19" s="251">
        <v>0</v>
      </c>
      <c r="G19" s="252">
        <v>0</v>
      </c>
    </row>
    <row r="20" spans="1:7">
      <c r="A20" s="253">
        <v>16</v>
      </c>
      <c r="B20" s="254" t="s">
        <v>20</v>
      </c>
      <c r="C20" s="255">
        <v>33.39</v>
      </c>
      <c r="D20" s="251">
        <v>10</v>
      </c>
      <c r="E20" s="252">
        <v>8.57</v>
      </c>
      <c r="F20" s="251">
        <v>85</v>
      </c>
      <c r="G20" s="252">
        <v>63.3</v>
      </c>
    </row>
    <row r="21" spans="1:7" s="3" customFormat="1" ht="15" customHeight="1">
      <c r="A21" s="825" t="s">
        <v>96</v>
      </c>
      <c r="B21" s="826"/>
      <c r="C21" s="260">
        <f>SUM(C5:C20)</f>
        <v>3934.12</v>
      </c>
      <c r="D21" s="261">
        <f>SUM(D5:D20)</f>
        <v>463</v>
      </c>
      <c r="E21" s="262">
        <f t="shared" ref="E21:G21" si="0">SUM(E5:E20)</f>
        <v>181.9</v>
      </c>
      <c r="F21" s="261">
        <f t="shared" si="0"/>
        <v>10878</v>
      </c>
      <c r="G21" s="262">
        <f t="shared" si="0"/>
        <v>6313.79</v>
      </c>
    </row>
    <row r="22" spans="1:7" s="9" customFormat="1">
      <c r="A22" s="256">
        <v>1</v>
      </c>
      <c r="B22" s="13" t="s">
        <v>24</v>
      </c>
      <c r="C22" s="255">
        <v>88</v>
      </c>
      <c r="D22" s="251">
        <v>0</v>
      </c>
      <c r="E22" s="252">
        <v>0</v>
      </c>
      <c r="F22" s="251">
        <v>0</v>
      </c>
      <c r="G22" s="252">
        <v>0</v>
      </c>
    </row>
    <row r="23" spans="1:7">
      <c r="A23" s="256">
        <v>2</v>
      </c>
      <c r="B23" s="13" t="s">
        <v>433</v>
      </c>
      <c r="C23" s="255">
        <v>92.070000000000007</v>
      </c>
      <c r="D23" s="251">
        <v>0</v>
      </c>
      <c r="E23" s="252">
        <v>0</v>
      </c>
      <c r="F23" s="251">
        <v>0</v>
      </c>
      <c r="G23" s="252">
        <v>0</v>
      </c>
    </row>
    <row r="24" spans="1:7" s="9" customFormat="1">
      <c r="A24" s="256">
        <v>3</v>
      </c>
      <c r="B24" s="13" t="s">
        <v>21</v>
      </c>
      <c r="C24" s="255">
        <v>29.92</v>
      </c>
      <c r="D24" s="251">
        <v>0</v>
      </c>
      <c r="E24" s="252">
        <v>0</v>
      </c>
      <c r="F24" s="251">
        <v>8</v>
      </c>
      <c r="G24" s="252">
        <v>33.97</v>
      </c>
    </row>
    <row r="25" spans="1:7">
      <c r="A25" s="256">
        <v>4</v>
      </c>
      <c r="B25" s="13" t="s">
        <v>22</v>
      </c>
      <c r="C25" s="255">
        <v>22</v>
      </c>
      <c r="D25" s="251">
        <v>0</v>
      </c>
      <c r="E25" s="252">
        <v>0</v>
      </c>
      <c r="F25" s="251">
        <v>0</v>
      </c>
      <c r="G25" s="252">
        <v>0</v>
      </c>
    </row>
    <row r="26" spans="1:7">
      <c r="A26" s="256">
        <v>5</v>
      </c>
      <c r="B26" s="13" t="s">
        <v>10</v>
      </c>
      <c r="C26" s="255">
        <v>51.7</v>
      </c>
      <c r="D26" s="251">
        <v>4</v>
      </c>
      <c r="E26" s="252">
        <v>2</v>
      </c>
      <c r="F26" s="251">
        <v>74</v>
      </c>
      <c r="G26" s="252">
        <v>57.86</v>
      </c>
    </row>
    <row r="27" spans="1:7">
      <c r="A27" s="256">
        <v>6</v>
      </c>
      <c r="B27" s="13" t="s">
        <v>23</v>
      </c>
      <c r="C27" s="255">
        <v>22</v>
      </c>
      <c r="D27" s="251">
        <v>0</v>
      </c>
      <c r="E27" s="252">
        <v>0</v>
      </c>
      <c r="F27" s="251">
        <v>0</v>
      </c>
      <c r="G27" s="252">
        <v>0</v>
      </c>
    </row>
    <row r="28" spans="1:7" ht="13.5" customHeight="1">
      <c r="A28" s="263">
        <v>7</v>
      </c>
      <c r="B28" s="13" t="s">
        <v>181</v>
      </c>
      <c r="C28" s="255">
        <v>16.5</v>
      </c>
      <c r="D28" s="251">
        <v>0</v>
      </c>
      <c r="E28" s="252">
        <v>0</v>
      </c>
      <c r="F28" s="251">
        <v>0</v>
      </c>
      <c r="G28" s="252">
        <v>0</v>
      </c>
    </row>
    <row r="29" spans="1:7" s="10" customFormat="1">
      <c r="A29" s="256">
        <v>8</v>
      </c>
      <c r="B29" s="13" t="s">
        <v>25</v>
      </c>
      <c r="C29" s="255">
        <v>0</v>
      </c>
      <c r="D29" s="251">
        <v>0</v>
      </c>
      <c r="E29" s="252">
        <v>0</v>
      </c>
      <c r="F29" s="251">
        <v>0</v>
      </c>
      <c r="G29" s="252">
        <v>0</v>
      </c>
    </row>
    <row r="30" spans="1:7" ht="15.75" customHeight="1">
      <c r="A30" s="830" t="s">
        <v>97</v>
      </c>
      <c r="B30" s="831"/>
      <c r="C30" s="260">
        <f>SUM(C22:C29)</f>
        <v>322.19</v>
      </c>
      <c r="D30" s="261">
        <f>SUM(D22:D29)</f>
        <v>4</v>
      </c>
      <c r="E30" s="262">
        <f t="shared" ref="E30:G30" si="1">SUM(E22:E29)</f>
        <v>2</v>
      </c>
      <c r="F30" s="261">
        <f t="shared" si="1"/>
        <v>82</v>
      </c>
      <c r="G30" s="262">
        <f t="shared" si="1"/>
        <v>91.83</v>
      </c>
    </row>
    <row r="31" spans="1:7" s="40" customFormat="1">
      <c r="A31" s="256">
        <v>1</v>
      </c>
      <c r="B31" s="257" t="s">
        <v>27</v>
      </c>
      <c r="C31" s="385">
        <v>0</v>
      </c>
      <c r="D31" s="386">
        <v>69</v>
      </c>
      <c r="E31" s="387">
        <v>21.45</v>
      </c>
      <c r="F31" s="386">
        <v>3048</v>
      </c>
      <c r="G31" s="387">
        <v>2499.9</v>
      </c>
    </row>
    <row r="32" spans="1:7" ht="15" customHeight="1">
      <c r="A32" s="832" t="s">
        <v>98</v>
      </c>
      <c r="B32" s="833"/>
      <c r="C32" s="264">
        <f>C31</f>
        <v>0</v>
      </c>
      <c r="D32" s="265">
        <f>D31</f>
        <v>69</v>
      </c>
      <c r="E32" s="266">
        <f t="shared" ref="E32:G32" si="2">E31</f>
        <v>21.45</v>
      </c>
      <c r="F32" s="265">
        <f t="shared" si="2"/>
        <v>3048</v>
      </c>
      <c r="G32" s="266">
        <f t="shared" si="2"/>
        <v>2499.9</v>
      </c>
    </row>
    <row r="33" spans="1:7" s="9" customFormat="1">
      <c r="A33" s="257">
        <v>1</v>
      </c>
      <c r="B33" s="267" t="s">
        <v>28</v>
      </c>
      <c r="C33" s="268">
        <v>0</v>
      </c>
      <c r="D33" s="251">
        <v>0</v>
      </c>
      <c r="E33" s="252">
        <v>0</v>
      </c>
      <c r="F33" s="251">
        <v>798</v>
      </c>
      <c r="G33" s="252">
        <v>453.12</v>
      </c>
    </row>
    <row r="34" spans="1:7" s="3" customFormat="1" ht="15" customHeight="1">
      <c r="A34" s="823" t="s">
        <v>189</v>
      </c>
      <c r="B34" s="824"/>
      <c r="C34" s="260">
        <f>SUM(C33)</f>
        <v>0</v>
      </c>
      <c r="D34" s="265">
        <f>D33</f>
        <v>0</v>
      </c>
      <c r="E34" s="266">
        <f t="shared" ref="E34:G34" si="3">E33</f>
        <v>0</v>
      </c>
      <c r="F34" s="265">
        <f t="shared" si="3"/>
        <v>798</v>
      </c>
      <c r="G34" s="266">
        <f t="shared" si="3"/>
        <v>453.12</v>
      </c>
    </row>
    <row r="35" spans="1:7" ht="15" customHeight="1">
      <c r="A35" s="825" t="s">
        <v>87</v>
      </c>
      <c r="B35" s="826"/>
      <c r="C35" s="260">
        <f>C21+C30+C32+C34</f>
        <v>4256.3099999999995</v>
      </c>
      <c r="D35" s="261">
        <f>D21+D30+D32+D34</f>
        <v>536</v>
      </c>
      <c r="E35" s="262">
        <f t="shared" ref="E35:G35" si="4">E21+E30+E32+E34</f>
        <v>205.35</v>
      </c>
      <c r="F35" s="261">
        <f t="shared" si="4"/>
        <v>14806</v>
      </c>
      <c r="G35" s="262">
        <f t="shared" si="4"/>
        <v>9358.6400000000012</v>
      </c>
    </row>
    <row r="36" spans="1:7">
      <c r="D36" s="128"/>
      <c r="E36" s="60"/>
      <c r="F36" s="128"/>
      <c r="G36" s="60"/>
    </row>
  </sheetData>
  <mergeCells count="12">
    <mergeCell ref="A1:G1"/>
    <mergeCell ref="A34:B34"/>
    <mergeCell ref="A35:B35"/>
    <mergeCell ref="A2:G2"/>
    <mergeCell ref="A21:B21"/>
    <mergeCell ref="A30:B30"/>
    <mergeCell ref="A32:B32"/>
    <mergeCell ref="D3:E3"/>
    <mergeCell ref="F3:G3"/>
    <mergeCell ref="A3:A4"/>
    <mergeCell ref="B3:B4"/>
    <mergeCell ref="C3:C4"/>
  </mergeCells>
  <printOptions gridLines="1"/>
  <pageMargins left="0.64" right="0.25" top="0.75" bottom="0.75" header="0.3" footer="0.3"/>
  <pageSetup paperSize="9" orientation="portrait" r:id="rId1"/>
  <ignoredErrors>
    <ignoredError sqref="D36:G36" formulaRange="1"/>
  </ignoredErrors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3" tint="0.59999389629810485"/>
  </sheetPr>
  <dimension ref="A1:G33"/>
  <sheetViews>
    <sheetView topLeftCell="A4" workbookViewId="0">
      <selection sqref="A1:G33"/>
    </sheetView>
  </sheetViews>
  <sheetFormatPr defaultRowHeight="15"/>
  <cols>
    <col min="2" max="2" width="13.140625" style="2" customWidth="1"/>
    <col min="3" max="3" width="14" customWidth="1"/>
    <col min="4" max="4" width="13.7109375" customWidth="1"/>
    <col min="5" max="5" width="12.85546875" customWidth="1"/>
    <col min="6" max="6" width="15" customWidth="1"/>
    <col min="7" max="7" width="15.28515625" customWidth="1"/>
  </cols>
  <sheetData>
    <row r="1" spans="1:7" ht="20.25" customHeight="1">
      <c r="A1" s="661">
        <v>18</v>
      </c>
      <c r="B1" s="662"/>
      <c r="C1" s="662"/>
      <c r="D1" s="662"/>
      <c r="E1" s="662"/>
      <c r="F1" s="662"/>
      <c r="G1" s="663"/>
    </row>
    <row r="2" spans="1:7" ht="47.25" customHeight="1">
      <c r="A2" s="836" t="s">
        <v>718</v>
      </c>
      <c r="B2" s="837"/>
      <c r="C2" s="837"/>
      <c r="D2" s="837"/>
      <c r="E2" s="837"/>
      <c r="F2" s="837"/>
      <c r="G2" s="837"/>
    </row>
    <row r="3" spans="1:7" ht="60">
      <c r="A3" s="238" t="s">
        <v>55</v>
      </c>
      <c r="B3" s="238" t="s">
        <v>0</v>
      </c>
      <c r="C3" s="238" t="s">
        <v>535</v>
      </c>
      <c r="D3" s="238" t="s">
        <v>536</v>
      </c>
      <c r="E3" s="238" t="s">
        <v>537</v>
      </c>
      <c r="F3" s="238" t="s">
        <v>538</v>
      </c>
      <c r="G3" s="238" t="s">
        <v>539</v>
      </c>
    </row>
    <row r="4" spans="1:7">
      <c r="A4" s="157">
        <v>1</v>
      </c>
      <c r="B4" s="13" t="s">
        <v>4</v>
      </c>
      <c r="C4" s="157">
        <v>0</v>
      </c>
      <c r="D4" s="157">
        <v>150</v>
      </c>
      <c r="E4" s="157">
        <v>92</v>
      </c>
      <c r="F4" s="157">
        <v>436</v>
      </c>
      <c r="G4" s="157">
        <v>9</v>
      </c>
    </row>
    <row r="5" spans="1:7">
      <c r="A5" s="157">
        <v>2</v>
      </c>
      <c r="B5" s="13" t="s">
        <v>5</v>
      </c>
      <c r="C5" s="157">
        <v>0</v>
      </c>
      <c r="D5" s="157">
        <v>621</v>
      </c>
      <c r="E5" s="157">
        <v>50</v>
      </c>
      <c r="F5" s="157">
        <v>888</v>
      </c>
      <c r="G5" s="157">
        <v>0</v>
      </c>
    </row>
    <row r="6" spans="1:7">
      <c r="A6" s="157">
        <v>3</v>
      </c>
      <c r="B6" s="13" t="s">
        <v>6</v>
      </c>
      <c r="C6" s="157">
        <v>0</v>
      </c>
      <c r="D6" s="157">
        <v>1536</v>
      </c>
      <c r="E6" s="157">
        <v>540</v>
      </c>
      <c r="F6" s="157">
        <v>9445</v>
      </c>
      <c r="G6" s="157">
        <v>318</v>
      </c>
    </row>
    <row r="7" spans="1:7">
      <c r="A7" s="157">
        <v>4</v>
      </c>
      <c r="B7" s="13" t="s">
        <v>7</v>
      </c>
      <c r="C7" s="157">
        <v>2</v>
      </c>
      <c r="D7" s="157">
        <v>157</v>
      </c>
      <c r="E7" s="157">
        <v>69</v>
      </c>
      <c r="F7" s="157">
        <v>572</v>
      </c>
      <c r="G7" s="157">
        <v>0</v>
      </c>
    </row>
    <row r="8" spans="1:7">
      <c r="A8" s="157">
        <v>5</v>
      </c>
      <c r="B8" s="13" t="s">
        <v>8</v>
      </c>
      <c r="C8" s="157">
        <v>0</v>
      </c>
      <c r="D8" s="157">
        <v>4466</v>
      </c>
      <c r="E8" s="157">
        <v>138</v>
      </c>
      <c r="F8" s="157">
        <v>0</v>
      </c>
      <c r="G8" s="157">
        <v>0</v>
      </c>
    </row>
    <row r="9" spans="1:7">
      <c r="A9" s="157">
        <v>6</v>
      </c>
      <c r="B9" s="13" t="s">
        <v>9</v>
      </c>
      <c r="C9" s="157">
        <v>0</v>
      </c>
      <c r="D9" s="157">
        <v>1501</v>
      </c>
      <c r="E9" s="157">
        <v>0</v>
      </c>
      <c r="F9" s="157">
        <v>6751</v>
      </c>
      <c r="G9" s="157">
        <v>933</v>
      </c>
    </row>
    <row r="10" spans="1:7">
      <c r="A10" s="157">
        <v>7</v>
      </c>
      <c r="B10" s="13" t="s">
        <v>11</v>
      </c>
      <c r="C10" s="157">
        <v>0</v>
      </c>
      <c r="D10" s="157">
        <v>5102</v>
      </c>
      <c r="E10" s="157">
        <v>100</v>
      </c>
      <c r="F10" s="157">
        <v>2491</v>
      </c>
      <c r="G10" s="157">
        <v>0</v>
      </c>
    </row>
    <row r="11" spans="1:7">
      <c r="A11" s="157">
        <v>8</v>
      </c>
      <c r="B11" s="13" t="s">
        <v>12</v>
      </c>
      <c r="C11" s="157">
        <v>1</v>
      </c>
      <c r="D11" s="157">
        <v>254</v>
      </c>
      <c r="E11" s="157">
        <v>75</v>
      </c>
      <c r="F11" s="157">
        <v>1296</v>
      </c>
      <c r="G11" s="157">
        <v>6</v>
      </c>
    </row>
    <row r="12" spans="1:7">
      <c r="A12" s="157">
        <v>9</v>
      </c>
      <c r="B12" s="13" t="s">
        <v>13</v>
      </c>
      <c r="C12" s="157">
        <v>0</v>
      </c>
      <c r="D12" s="157">
        <v>886</v>
      </c>
      <c r="E12" s="157">
        <v>0</v>
      </c>
      <c r="F12" s="157">
        <v>1366</v>
      </c>
      <c r="G12" s="157">
        <v>0</v>
      </c>
    </row>
    <row r="13" spans="1:7">
      <c r="A13" s="157">
        <v>10</v>
      </c>
      <c r="B13" s="13" t="s">
        <v>14</v>
      </c>
      <c r="C13" s="157">
        <v>0</v>
      </c>
      <c r="D13" s="157">
        <v>90</v>
      </c>
      <c r="E13" s="157">
        <v>60</v>
      </c>
      <c r="F13" s="157">
        <v>225</v>
      </c>
      <c r="G13" s="157">
        <v>0</v>
      </c>
    </row>
    <row r="14" spans="1:7">
      <c r="A14" s="157">
        <v>11</v>
      </c>
      <c r="B14" s="13" t="s">
        <v>15</v>
      </c>
      <c r="C14" s="157">
        <v>0</v>
      </c>
      <c r="D14" s="157">
        <v>0</v>
      </c>
      <c r="E14" s="157">
        <v>0</v>
      </c>
      <c r="F14" s="157">
        <v>0</v>
      </c>
      <c r="G14" s="157">
        <v>0</v>
      </c>
    </row>
    <row r="15" spans="1:7">
      <c r="A15" s="157">
        <v>12</v>
      </c>
      <c r="B15" s="13" t="s">
        <v>16</v>
      </c>
      <c r="C15" s="323">
        <v>12</v>
      </c>
      <c r="D15" s="157">
        <v>20012</v>
      </c>
      <c r="E15" s="157">
        <v>1214</v>
      </c>
      <c r="F15" s="157">
        <v>263450</v>
      </c>
      <c r="G15" s="157">
        <v>2934</v>
      </c>
    </row>
    <row r="16" spans="1:7">
      <c r="A16" s="157">
        <v>13</v>
      </c>
      <c r="B16" s="13" t="s">
        <v>17</v>
      </c>
      <c r="C16" s="157">
        <v>0</v>
      </c>
      <c r="D16" s="157">
        <v>0</v>
      </c>
      <c r="E16" s="157">
        <v>0</v>
      </c>
      <c r="F16" s="157">
        <v>0</v>
      </c>
      <c r="G16" s="157">
        <v>0</v>
      </c>
    </row>
    <row r="17" spans="1:7">
      <c r="A17" s="157">
        <v>14</v>
      </c>
      <c r="B17" s="13" t="s">
        <v>18</v>
      </c>
      <c r="C17" s="157">
        <v>0</v>
      </c>
      <c r="D17" s="157">
        <v>54</v>
      </c>
      <c r="E17" s="157">
        <v>48</v>
      </c>
      <c r="F17" s="157">
        <v>0</v>
      </c>
      <c r="G17" s="157">
        <v>2</v>
      </c>
    </row>
    <row r="18" spans="1:7">
      <c r="A18" s="157">
        <v>15</v>
      </c>
      <c r="B18" s="13" t="s">
        <v>19</v>
      </c>
      <c r="C18" s="157">
        <v>0</v>
      </c>
      <c r="D18" s="157">
        <v>51</v>
      </c>
      <c r="E18" s="157">
        <v>51</v>
      </c>
      <c r="F18" s="157">
        <v>10</v>
      </c>
      <c r="G18" s="157">
        <v>0</v>
      </c>
    </row>
    <row r="19" spans="1:7">
      <c r="A19" s="157">
        <v>16</v>
      </c>
      <c r="B19" s="13" t="s">
        <v>20</v>
      </c>
      <c r="C19" s="157">
        <v>0</v>
      </c>
      <c r="D19" s="157">
        <v>101</v>
      </c>
      <c r="E19" s="157">
        <v>2</v>
      </c>
      <c r="F19" s="157">
        <v>1391</v>
      </c>
      <c r="G19" s="157">
        <v>32</v>
      </c>
    </row>
    <row r="20" spans="1:7">
      <c r="A20" s="272" t="s">
        <v>205</v>
      </c>
      <c r="B20" s="362" t="s">
        <v>54</v>
      </c>
      <c r="C20" s="272">
        <f>SUM(C4:C19)</f>
        <v>15</v>
      </c>
      <c r="D20" s="272">
        <f t="shared" ref="D20:G20" si="0">SUM(D4:D19)</f>
        <v>34981</v>
      </c>
      <c r="E20" s="272">
        <f t="shared" si="0"/>
        <v>2439</v>
      </c>
      <c r="F20" s="272">
        <f t="shared" si="0"/>
        <v>288321</v>
      </c>
      <c r="G20" s="272">
        <f t="shared" si="0"/>
        <v>4234</v>
      </c>
    </row>
    <row r="21" spans="1:7">
      <c r="A21" s="157">
        <v>1</v>
      </c>
      <c r="B21" s="13" t="s">
        <v>24</v>
      </c>
      <c r="C21" s="157">
        <v>0</v>
      </c>
      <c r="D21" s="157">
        <v>1213</v>
      </c>
      <c r="E21" s="157">
        <v>0</v>
      </c>
      <c r="F21" s="157">
        <v>6568</v>
      </c>
      <c r="G21" s="157">
        <v>0</v>
      </c>
    </row>
    <row r="22" spans="1:7">
      <c r="A22" s="157">
        <v>2</v>
      </c>
      <c r="B22" s="13" t="s">
        <v>420</v>
      </c>
      <c r="C22" s="157">
        <v>0</v>
      </c>
      <c r="D22" s="157">
        <v>0</v>
      </c>
      <c r="E22" s="157">
        <v>864</v>
      </c>
      <c r="F22" s="157">
        <v>8</v>
      </c>
      <c r="G22" s="157">
        <v>0</v>
      </c>
    </row>
    <row r="23" spans="1:7">
      <c r="A23" s="157">
        <v>3</v>
      </c>
      <c r="B23" s="13" t="s">
        <v>21</v>
      </c>
      <c r="C23" s="157">
        <v>0</v>
      </c>
      <c r="D23" s="157">
        <v>528</v>
      </c>
      <c r="E23" s="157">
        <v>528</v>
      </c>
      <c r="F23" s="157">
        <v>5382</v>
      </c>
      <c r="G23" s="157">
        <v>0</v>
      </c>
    </row>
    <row r="24" spans="1:7">
      <c r="A24" s="157">
        <v>4</v>
      </c>
      <c r="B24" s="13" t="s">
        <v>22</v>
      </c>
      <c r="C24" s="157">
        <v>0</v>
      </c>
      <c r="D24" s="157">
        <v>234</v>
      </c>
      <c r="E24" s="157">
        <v>0</v>
      </c>
      <c r="F24" s="157">
        <v>157</v>
      </c>
      <c r="G24" s="157">
        <v>0</v>
      </c>
    </row>
    <row r="25" spans="1:7">
      <c r="A25" s="157">
        <v>5</v>
      </c>
      <c r="B25" s="13" t="s">
        <v>10</v>
      </c>
      <c r="C25" s="157">
        <v>1</v>
      </c>
      <c r="D25" s="157">
        <v>610</v>
      </c>
      <c r="E25" s="157">
        <v>166</v>
      </c>
      <c r="F25" s="157">
        <v>1616</v>
      </c>
      <c r="G25" s="157">
        <v>70</v>
      </c>
    </row>
    <row r="26" spans="1:7">
      <c r="A26" s="157">
        <v>6</v>
      </c>
      <c r="B26" s="13" t="s">
        <v>23</v>
      </c>
      <c r="C26" s="157">
        <v>0</v>
      </c>
      <c r="D26" s="157">
        <v>0</v>
      </c>
      <c r="E26" s="157">
        <v>0</v>
      </c>
      <c r="F26" s="157">
        <v>0</v>
      </c>
      <c r="G26" s="157">
        <v>0</v>
      </c>
    </row>
    <row r="27" spans="1:7">
      <c r="A27" s="157">
        <v>7</v>
      </c>
      <c r="B27" s="13" t="s">
        <v>181</v>
      </c>
      <c r="C27" s="157">
        <v>0</v>
      </c>
      <c r="D27" s="157">
        <v>0</v>
      </c>
      <c r="E27" s="157">
        <v>0</v>
      </c>
      <c r="F27" s="157">
        <v>0</v>
      </c>
      <c r="G27" s="157">
        <v>0</v>
      </c>
    </row>
    <row r="28" spans="1:7">
      <c r="A28" s="157">
        <v>8</v>
      </c>
      <c r="B28" s="13" t="s">
        <v>25</v>
      </c>
      <c r="C28" s="157">
        <v>0</v>
      </c>
      <c r="D28" s="157">
        <v>10</v>
      </c>
      <c r="E28" s="157">
        <v>0</v>
      </c>
      <c r="F28" s="157">
        <v>0</v>
      </c>
      <c r="G28" s="157">
        <v>0</v>
      </c>
    </row>
    <row r="29" spans="1:7">
      <c r="A29" s="272" t="s">
        <v>206</v>
      </c>
      <c r="B29" s="362" t="s">
        <v>54</v>
      </c>
      <c r="C29" s="272">
        <v>1</v>
      </c>
      <c r="D29" s="272">
        <v>2595</v>
      </c>
      <c r="E29" s="272">
        <v>1558</v>
      </c>
      <c r="F29" s="272">
        <v>13731</v>
      </c>
      <c r="G29" s="272">
        <v>70</v>
      </c>
    </row>
    <row r="30" spans="1:7">
      <c r="A30" s="157">
        <v>1</v>
      </c>
      <c r="B30" s="13" t="s">
        <v>27</v>
      </c>
      <c r="C30" s="157">
        <v>0</v>
      </c>
      <c r="D30" s="157">
        <v>13815</v>
      </c>
      <c r="E30" s="157">
        <v>13815</v>
      </c>
      <c r="F30" s="157">
        <v>0</v>
      </c>
      <c r="G30" s="157">
        <v>1514</v>
      </c>
    </row>
    <row r="31" spans="1:7">
      <c r="A31" s="272" t="s">
        <v>123</v>
      </c>
      <c r="B31" s="362" t="s">
        <v>54</v>
      </c>
      <c r="C31" s="272">
        <v>0</v>
      </c>
      <c r="D31" s="272">
        <v>13815</v>
      </c>
      <c r="E31" s="272">
        <v>13815</v>
      </c>
      <c r="F31" s="272">
        <v>0</v>
      </c>
      <c r="G31" s="272">
        <v>1514</v>
      </c>
    </row>
    <row r="32" spans="1:7">
      <c r="A32" s="157">
        <v>1</v>
      </c>
      <c r="B32" s="13" t="s">
        <v>28</v>
      </c>
      <c r="C32" s="157">
        <v>0</v>
      </c>
      <c r="D32" s="157">
        <v>8513</v>
      </c>
      <c r="E32" s="157">
        <v>0</v>
      </c>
      <c r="F32" s="157">
        <v>104874</v>
      </c>
      <c r="G32" s="157">
        <v>816</v>
      </c>
    </row>
    <row r="33" spans="1:7">
      <c r="A33" s="272" t="s">
        <v>519</v>
      </c>
      <c r="B33" s="362" t="s">
        <v>54</v>
      </c>
      <c r="C33" s="272">
        <f>C20+C29+C31+C32</f>
        <v>16</v>
      </c>
      <c r="D33" s="272">
        <f t="shared" ref="D33:G33" si="1">D20+D29+D31+D32</f>
        <v>59904</v>
      </c>
      <c r="E33" s="272">
        <f t="shared" si="1"/>
        <v>17812</v>
      </c>
      <c r="F33" s="272">
        <f t="shared" si="1"/>
        <v>406926</v>
      </c>
      <c r="G33" s="272">
        <f t="shared" si="1"/>
        <v>6634</v>
      </c>
    </row>
  </sheetData>
  <mergeCells count="2">
    <mergeCell ref="A2:G2"/>
    <mergeCell ref="A1:G1"/>
  </mergeCells>
  <pageMargins left="0.66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workbookViewId="0">
      <selection sqref="A1:J21"/>
    </sheetView>
  </sheetViews>
  <sheetFormatPr defaultRowHeight="15"/>
  <cols>
    <col min="1" max="1" width="6" customWidth="1"/>
    <col min="2" max="2" width="24.28515625" bestFit="1" customWidth="1"/>
    <col min="3" max="3" width="12.28515625" bestFit="1" customWidth="1"/>
    <col min="4" max="4" width="9.7109375" customWidth="1"/>
    <col min="5" max="5" width="7.85546875" customWidth="1"/>
    <col min="6" max="6" width="10.85546875" customWidth="1"/>
    <col min="7" max="7" width="10.5703125" customWidth="1"/>
    <col min="8" max="8" width="9.7109375" bestFit="1" customWidth="1"/>
    <col min="9" max="9" width="8.28515625" customWidth="1"/>
    <col min="10" max="10" width="9" customWidth="1"/>
  </cols>
  <sheetData>
    <row r="1" spans="1:10" ht="33" customHeight="1">
      <c r="A1" s="639">
        <v>1</v>
      </c>
      <c r="B1" s="640"/>
      <c r="C1" s="640"/>
      <c r="D1" s="640"/>
      <c r="E1" s="640"/>
      <c r="F1" s="640"/>
      <c r="G1" s="640"/>
      <c r="H1" s="640"/>
      <c r="I1" s="640"/>
      <c r="J1" s="641"/>
    </row>
    <row r="2" spans="1:10" ht="43.5" customHeight="1">
      <c r="A2" s="642" t="s">
        <v>493</v>
      </c>
      <c r="B2" s="643"/>
      <c r="C2" s="643"/>
      <c r="D2" s="643"/>
      <c r="E2" s="643"/>
      <c r="F2" s="643"/>
      <c r="G2" s="643"/>
      <c r="H2" s="643"/>
      <c r="I2" s="643"/>
      <c r="J2" s="644"/>
    </row>
    <row r="3" spans="1:10" s="49" customFormat="1" ht="24.75" customHeight="1">
      <c r="A3" s="645" t="s">
        <v>76</v>
      </c>
      <c r="B3" s="645" t="s">
        <v>33</v>
      </c>
      <c r="C3" s="645" t="s">
        <v>222</v>
      </c>
      <c r="D3" s="646" t="s">
        <v>223</v>
      </c>
      <c r="E3" s="646" t="s">
        <v>224</v>
      </c>
      <c r="F3" s="647" t="s">
        <v>225</v>
      </c>
      <c r="G3" s="647" t="s">
        <v>226</v>
      </c>
      <c r="H3" s="646" t="s">
        <v>227</v>
      </c>
      <c r="I3" s="646"/>
      <c r="J3" s="646"/>
    </row>
    <row r="4" spans="1:10" s="49" customFormat="1" ht="33.75" customHeight="1">
      <c r="A4" s="645"/>
      <c r="B4" s="645"/>
      <c r="C4" s="645"/>
      <c r="D4" s="646"/>
      <c r="E4" s="646"/>
      <c r="F4" s="648"/>
      <c r="G4" s="648"/>
      <c r="H4" s="559" t="s">
        <v>228</v>
      </c>
      <c r="I4" s="559" t="s">
        <v>229</v>
      </c>
      <c r="J4" s="559" t="s">
        <v>230</v>
      </c>
    </row>
    <row r="5" spans="1:10" ht="17.25">
      <c r="A5" s="560">
        <v>1</v>
      </c>
      <c r="B5" s="560" t="s">
        <v>39</v>
      </c>
      <c r="C5" s="561">
        <v>49950</v>
      </c>
      <c r="D5" s="561">
        <v>714</v>
      </c>
      <c r="E5" s="561">
        <v>23</v>
      </c>
      <c r="F5" s="561">
        <v>128</v>
      </c>
      <c r="G5" s="561">
        <v>29191</v>
      </c>
      <c r="H5" s="562">
        <v>60.61</v>
      </c>
      <c r="I5" s="562">
        <v>68.540000000000006</v>
      </c>
      <c r="J5" s="561">
        <v>48.75</v>
      </c>
    </row>
    <row r="6" spans="1:10" ht="17.25">
      <c r="A6" s="560">
        <v>2</v>
      </c>
      <c r="B6" s="560" t="s">
        <v>231</v>
      </c>
      <c r="C6" s="561">
        <v>87013</v>
      </c>
      <c r="D6" s="561">
        <v>755</v>
      </c>
      <c r="E6" s="561">
        <v>10</v>
      </c>
      <c r="F6" s="561">
        <v>372</v>
      </c>
      <c r="G6" s="561">
        <v>36951</v>
      </c>
      <c r="H6" s="562">
        <v>69.400000000000006</v>
      </c>
      <c r="I6" s="562">
        <v>75.66</v>
      </c>
      <c r="J6" s="561">
        <v>60.8</v>
      </c>
    </row>
    <row r="7" spans="1:10" ht="17.25">
      <c r="A7" s="560">
        <v>3</v>
      </c>
      <c r="B7" s="560" t="s">
        <v>232</v>
      </c>
      <c r="C7" s="561">
        <v>78413</v>
      </c>
      <c r="D7" s="561">
        <v>1029</v>
      </c>
      <c r="E7" s="561">
        <v>14</v>
      </c>
      <c r="F7" s="561">
        <v>97</v>
      </c>
      <c r="G7" s="561">
        <v>49585</v>
      </c>
      <c r="H7" s="562">
        <v>62.48</v>
      </c>
      <c r="I7" s="562">
        <v>70.95</v>
      </c>
      <c r="J7" s="561">
        <v>54.18</v>
      </c>
    </row>
    <row r="8" spans="1:10" ht="17.25">
      <c r="A8" s="560">
        <v>4</v>
      </c>
      <c r="B8" s="560" t="s">
        <v>233</v>
      </c>
      <c r="C8" s="561">
        <v>176385</v>
      </c>
      <c r="D8" s="561">
        <v>950</v>
      </c>
      <c r="E8" s="561">
        <v>35</v>
      </c>
      <c r="F8" s="561">
        <v>1397</v>
      </c>
      <c r="G8" s="561">
        <v>69007</v>
      </c>
      <c r="H8" s="562">
        <v>82.14</v>
      </c>
      <c r="I8" s="562">
        <v>87.33</v>
      </c>
      <c r="J8" s="561">
        <v>76.650000000000006</v>
      </c>
    </row>
    <row r="9" spans="1:10" ht="17.25">
      <c r="A9" s="560">
        <v>5</v>
      </c>
      <c r="B9" s="560" t="s">
        <v>234</v>
      </c>
      <c r="C9" s="561">
        <v>82839</v>
      </c>
      <c r="D9" s="561">
        <v>975</v>
      </c>
      <c r="E9" s="561">
        <v>42</v>
      </c>
      <c r="F9" s="561">
        <v>169</v>
      </c>
      <c r="G9" s="561">
        <v>46893</v>
      </c>
      <c r="H9" s="562">
        <v>76.33</v>
      </c>
      <c r="I9" s="562">
        <v>82.4</v>
      </c>
      <c r="J9" s="562">
        <v>70.099999999999994</v>
      </c>
    </row>
    <row r="10" spans="1:10" ht="17.25">
      <c r="A10" s="560">
        <v>6</v>
      </c>
      <c r="B10" s="560" t="s">
        <v>235</v>
      </c>
      <c r="C10" s="561">
        <v>89717</v>
      </c>
      <c r="D10" s="561">
        <v>1029</v>
      </c>
      <c r="E10" s="561">
        <v>5</v>
      </c>
      <c r="F10" s="561">
        <v>28</v>
      </c>
      <c r="G10" s="561">
        <v>41619</v>
      </c>
      <c r="H10" s="562">
        <v>50.67</v>
      </c>
      <c r="I10" s="562">
        <v>57.28</v>
      </c>
      <c r="J10" s="561">
        <v>44.31</v>
      </c>
    </row>
    <row r="11" spans="1:10" ht="17.25">
      <c r="A11" s="560">
        <v>7</v>
      </c>
      <c r="B11" s="560" t="s">
        <v>236</v>
      </c>
      <c r="C11" s="561">
        <v>83205</v>
      </c>
      <c r="D11" s="561">
        <v>982</v>
      </c>
      <c r="E11" s="561">
        <v>8</v>
      </c>
      <c r="F11" s="561">
        <v>99</v>
      </c>
      <c r="G11" s="561">
        <v>49552</v>
      </c>
      <c r="H11" s="562">
        <v>63.96</v>
      </c>
      <c r="I11" s="562">
        <v>67.36</v>
      </c>
      <c r="J11" s="561">
        <v>60.51</v>
      </c>
    </row>
    <row r="12" spans="1:10" ht="17.25">
      <c r="A12" s="560">
        <v>8</v>
      </c>
      <c r="B12" s="560" t="s">
        <v>237</v>
      </c>
      <c r="C12" s="561">
        <v>112272</v>
      </c>
      <c r="D12" s="561">
        <v>916</v>
      </c>
      <c r="E12" s="561">
        <v>13</v>
      </c>
      <c r="F12" s="561">
        <v>379</v>
      </c>
      <c r="G12" s="561">
        <v>84922</v>
      </c>
      <c r="H12" s="562">
        <v>67.62</v>
      </c>
      <c r="I12" s="562">
        <v>73.89</v>
      </c>
      <c r="J12" s="561" t="s">
        <v>238</v>
      </c>
    </row>
    <row r="13" spans="1:10" ht="17.25">
      <c r="A13" s="560">
        <v>9</v>
      </c>
      <c r="B13" s="560" t="s">
        <v>239</v>
      </c>
      <c r="C13" s="561">
        <v>99019</v>
      </c>
      <c r="D13" s="561">
        <v>962</v>
      </c>
      <c r="E13" s="561">
        <v>22</v>
      </c>
      <c r="F13" s="561">
        <v>531</v>
      </c>
      <c r="G13" s="561">
        <v>60420</v>
      </c>
      <c r="H13" s="562">
        <v>73.540000000000006</v>
      </c>
      <c r="I13" s="562">
        <v>78.94</v>
      </c>
      <c r="J13" s="562">
        <v>67.900000000000006</v>
      </c>
    </row>
    <row r="14" spans="1:10" ht="17.25">
      <c r="A14" s="560">
        <v>10</v>
      </c>
      <c r="B14" s="560" t="s">
        <v>240</v>
      </c>
      <c r="C14" s="561">
        <v>35289</v>
      </c>
      <c r="D14" s="561">
        <v>891</v>
      </c>
      <c r="E14" s="561">
        <v>5</v>
      </c>
      <c r="F14" s="561">
        <v>124</v>
      </c>
      <c r="G14" s="561">
        <v>26094</v>
      </c>
      <c r="H14" s="562">
        <v>59.94</v>
      </c>
      <c r="I14" s="562">
        <v>64.09</v>
      </c>
      <c r="J14" s="561">
        <v>55.22</v>
      </c>
    </row>
    <row r="15" spans="1:10" ht="17.25">
      <c r="A15" s="560">
        <v>11</v>
      </c>
      <c r="B15" s="560" t="s">
        <v>241</v>
      </c>
      <c r="C15" s="561">
        <v>7948</v>
      </c>
      <c r="D15" s="561">
        <v>808</v>
      </c>
      <c r="E15" s="561">
        <v>4</v>
      </c>
      <c r="F15" s="561">
        <v>50759</v>
      </c>
      <c r="G15" s="561">
        <v>4827</v>
      </c>
      <c r="H15" s="562">
        <v>64.8</v>
      </c>
      <c r="I15" s="561">
        <v>69.39</v>
      </c>
      <c r="J15" s="563">
        <v>59.1</v>
      </c>
    </row>
    <row r="16" spans="1:10" ht="17.25">
      <c r="A16" s="560">
        <v>12</v>
      </c>
      <c r="B16" s="560" t="s">
        <v>242</v>
      </c>
      <c r="C16" s="561">
        <v>53986</v>
      </c>
      <c r="D16" s="561">
        <v>919</v>
      </c>
      <c r="E16" s="561">
        <v>13</v>
      </c>
      <c r="F16" s="561">
        <v>448</v>
      </c>
      <c r="G16" s="561">
        <v>22005</v>
      </c>
      <c r="H16" s="562">
        <v>70.38</v>
      </c>
      <c r="I16" s="562">
        <v>82.4</v>
      </c>
      <c r="J16" s="562">
        <v>70.099999999999994</v>
      </c>
    </row>
    <row r="17" spans="1:10" ht="17.25">
      <c r="A17" s="560">
        <v>13</v>
      </c>
      <c r="B17" s="560" t="s">
        <v>36</v>
      </c>
      <c r="C17" s="561">
        <v>145538</v>
      </c>
      <c r="D17" s="561">
        <v>901</v>
      </c>
      <c r="E17" s="561">
        <v>13</v>
      </c>
      <c r="F17" s="561">
        <v>1796</v>
      </c>
      <c r="G17" s="561">
        <v>40552</v>
      </c>
      <c r="H17" s="562">
        <v>69.88</v>
      </c>
      <c r="I17" s="562">
        <v>77.25</v>
      </c>
      <c r="J17" s="563">
        <v>61.62</v>
      </c>
    </row>
    <row r="18" spans="1:10" ht="17.25">
      <c r="A18" s="560">
        <v>14</v>
      </c>
      <c r="B18" s="560" t="s">
        <v>37</v>
      </c>
      <c r="C18" s="561">
        <v>21089</v>
      </c>
      <c r="D18" s="561">
        <v>805</v>
      </c>
      <c r="E18" s="561">
        <v>3</v>
      </c>
      <c r="F18" s="561">
        <v>19</v>
      </c>
      <c r="G18" s="561">
        <v>14249</v>
      </c>
      <c r="H18" s="562">
        <v>59.4</v>
      </c>
      <c r="I18" s="562">
        <v>69.540000000000006</v>
      </c>
      <c r="J18" s="561">
        <v>46.39</v>
      </c>
    </row>
    <row r="19" spans="1:10" ht="17.25">
      <c r="A19" s="560">
        <v>15</v>
      </c>
      <c r="B19" s="560" t="s">
        <v>243</v>
      </c>
      <c r="C19" s="561">
        <v>147951</v>
      </c>
      <c r="D19" s="561">
        <v>914</v>
      </c>
      <c r="E19" s="561">
        <v>27</v>
      </c>
      <c r="F19" s="561">
        <v>372</v>
      </c>
      <c r="G19" s="561">
        <v>45351</v>
      </c>
      <c r="H19" s="562">
        <v>61.9</v>
      </c>
      <c r="I19" s="562">
        <v>70.8</v>
      </c>
      <c r="J19" s="561">
        <v>52.08</v>
      </c>
    </row>
    <row r="20" spans="1:10" ht="17.25">
      <c r="A20" s="560">
        <v>16</v>
      </c>
      <c r="B20" s="560" t="s">
        <v>34</v>
      </c>
      <c r="C20" s="561">
        <v>111997</v>
      </c>
      <c r="D20" s="561">
        <v>931</v>
      </c>
      <c r="E20" s="561">
        <v>43</v>
      </c>
      <c r="F20" s="561">
        <v>170</v>
      </c>
      <c r="G20" s="561">
        <v>83940</v>
      </c>
      <c r="H20" s="562">
        <v>52.23</v>
      </c>
      <c r="I20" s="562">
        <v>61.87</v>
      </c>
      <c r="J20" s="561">
        <v>41.83</v>
      </c>
    </row>
    <row r="21" spans="1:10">
      <c r="A21" s="564"/>
      <c r="B21" s="565" t="s">
        <v>30</v>
      </c>
      <c r="C21" s="564">
        <v>1382611</v>
      </c>
      <c r="D21" s="564">
        <v>938</v>
      </c>
      <c r="E21" s="564">
        <v>17</v>
      </c>
      <c r="F21" s="564">
        <v>56888</v>
      </c>
      <c r="G21" s="564">
        <v>705158</v>
      </c>
      <c r="H21" s="566">
        <v>66.95</v>
      </c>
      <c r="I21" s="566">
        <v>73.69</v>
      </c>
      <c r="J21" s="564">
        <v>59.57</v>
      </c>
    </row>
  </sheetData>
  <mergeCells count="10">
    <mergeCell ref="A1:J1"/>
    <mergeCell ref="A2:J2"/>
    <mergeCell ref="A3:A4"/>
    <mergeCell ref="B3:B4"/>
    <mergeCell ref="C3:C4"/>
    <mergeCell ref="D3:D4"/>
    <mergeCell ref="E3:E4"/>
    <mergeCell ref="F3:F4"/>
    <mergeCell ref="G3:G4"/>
    <mergeCell ref="H3:J3"/>
  </mergeCells>
  <printOptions gridLines="1"/>
  <pageMargins left="0.34" right="0.25" top="0.75" bottom="0.75" header="0.3" footer="0.3"/>
  <pageSetup paperSize="9" scale="9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3" tint="0.59999389629810485"/>
  </sheetPr>
  <dimension ref="A1:P36"/>
  <sheetViews>
    <sheetView topLeftCell="A6" workbookViewId="0">
      <selection sqref="A1:J35"/>
    </sheetView>
  </sheetViews>
  <sheetFormatPr defaultRowHeight="15"/>
  <cols>
    <col min="2" max="2" width="8.42578125" customWidth="1"/>
    <col min="3" max="3" width="7" customWidth="1"/>
    <col min="4" max="4" width="9.140625" style="18"/>
    <col min="5" max="5" width="8.140625" customWidth="1"/>
    <col min="6" max="6" width="10.5703125" style="18" customWidth="1"/>
    <col min="7" max="7" width="6" customWidth="1"/>
    <col min="8" max="10" width="9.140625" style="18"/>
  </cols>
  <sheetData>
    <row r="1" spans="1:16" ht="27" customHeight="1">
      <c r="A1" s="780">
        <v>19</v>
      </c>
      <c r="B1" s="781"/>
      <c r="C1" s="781"/>
      <c r="D1" s="781"/>
      <c r="E1" s="781"/>
      <c r="F1" s="781"/>
      <c r="G1" s="781"/>
      <c r="H1" s="781"/>
      <c r="I1" s="781"/>
      <c r="J1" s="841"/>
    </row>
    <row r="2" spans="1:16" ht="53.25" customHeight="1">
      <c r="A2" s="809" t="s">
        <v>688</v>
      </c>
      <c r="B2" s="810"/>
      <c r="C2" s="810"/>
      <c r="D2" s="810"/>
      <c r="E2" s="810"/>
      <c r="F2" s="810"/>
      <c r="G2" s="810"/>
      <c r="H2" s="810"/>
      <c r="I2" s="810"/>
      <c r="J2" s="811"/>
      <c r="K2" s="247"/>
      <c r="L2" s="247"/>
      <c r="M2" s="247"/>
      <c r="N2" s="247"/>
      <c r="O2" s="247"/>
      <c r="P2" s="247"/>
    </row>
    <row r="3" spans="1:16" ht="15" customHeight="1">
      <c r="A3" s="838" t="s">
        <v>518</v>
      </c>
      <c r="B3" s="839"/>
      <c r="C3" s="839"/>
      <c r="D3" s="839"/>
      <c r="E3" s="839"/>
      <c r="F3" s="839"/>
      <c r="G3" s="839"/>
      <c r="H3" s="839"/>
      <c r="I3" s="839"/>
      <c r="J3" s="840"/>
      <c r="K3" s="247"/>
      <c r="L3" s="247"/>
      <c r="M3" s="247"/>
      <c r="N3" s="247"/>
      <c r="O3" s="247"/>
      <c r="P3" s="247"/>
    </row>
    <row r="4" spans="1:16" s="434" customFormat="1" ht="33.75" customHeight="1">
      <c r="A4" s="819" t="s">
        <v>55</v>
      </c>
      <c r="B4" s="819" t="s">
        <v>0</v>
      </c>
      <c r="C4" s="842" t="s">
        <v>597</v>
      </c>
      <c r="D4" s="842"/>
      <c r="E4" s="842" t="s">
        <v>75</v>
      </c>
      <c r="F4" s="842"/>
      <c r="G4" s="842" t="s">
        <v>655</v>
      </c>
      <c r="H4" s="842"/>
      <c r="I4" s="842" t="s">
        <v>656</v>
      </c>
      <c r="J4" s="842"/>
      <c r="K4" s="247"/>
      <c r="L4" s="247"/>
      <c r="M4" s="247"/>
      <c r="N4" s="247"/>
      <c r="O4" s="247"/>
      <c r="P4" s="247"/>
    </row>
    <row r="5" spans="1:16" ht="19.5" customHeight="1">
      <c r="A5" s="819"/>
      <c r="B5" s="819"/>
      <c r="C5" s="572" t="s">
        <v>66</v>
      </c>
      <c r="D5" s="405" t="s">
        <v>411</v>
      </c>
      <c r="E5" s="572" t="s">
        <v>66</v>
      </c>
      <c r="F5" s="405" t="s">
        <v>411</v>
      </c>
      <c r="G5" s="572" t="s">
        <v>66</v>
      </c>
      <c r="H5" s="405" t="s">
        <v>411</v>
      </c>
      <c r="I5" s="572" t="s">
        <v>66</v>
      </c>
      <c r="J5" s="405" t="s">
        <v>411</v>
      </c>
    </row>
    <row r="6" spans="1:16">
      <c r="A6" s="277">
        <v>1</v>
      </c>
      <c r="B6" s="277" t="s">
        <v>4</v>
      </c>
      <c r="C6" s="277">
        <v>0</v>
      </c>
      <c r="D6" s="278">
        <v>0</v>
      </c>
      <c r="E6" s="277">
        <v>5</v>
      </c>
      <c r="F6" s="278">
        <v>94.97</v>
      </c>
      <c r="G6" s="277">
        <v>1</v>
      </c>
      <c r="H6" s="410">
        <v>19.79</v>
      </c>
      <c r="I6" s="397">
        <f>G6/E6*100</f>
        <v>20</v>
      </c>
      <c r="J6" s="397">
        <f>H6/F6*100</f>
        <v>20.838159418763819</v>
      </c>
    </row>
    <row r="7" spans="1:16">
      <c r="A7" s="157">
        <v>2</v>
      </c>
      <c r="B7" s="157" t="s">
        <v>5</v>
      </c>
      <c r="C7" s="157">
        <v>0</v>
      </c>
      <c r="D7" s="147">
        <v>0</v>
      </c>
      <c r="E7" s="157">
        <v>26</v>
      </c>
      <c r="F7" s="147">
        <v>457.25</v>
      </c>
      <c r="G7" s="157">
        <v>7</v>
      </c>
      <c r="H7" s="365">
        <v>26.46</v>
      </c>
      <c r="I7" s="180">
        <f t="shared" ref="I7:I35" si="0">G7/E7*100</f>
        <v>26.923076923076923</v>
      </c>
      <c r="J7" s="180">
        <f t="shared" ref="J7:J35" si="1">H7/F7*100</f>
        <v>5.7867687260798251</v>
      </c>
    </row>
    <row r="8" spans="1:16">
      <c r="A8" s="157">
        <v>3</v>
      </c>
      <c r="B8" s="157" t="s">
        <v>6</v>
      </c>
      <c r="C8" s="157">
        <v>0</v>
      </c>
      <c r="D8" s="147">
        <v>0</v>
      </c>
      <c r="E8" s="157">
        <v>0</v>
      </c>
      <c r="F8" s="147">
        <v>0</v>
      </c>
      <c r="G8" s="157">
        <v>0</v>
      </c>
      <c r="H8" s="365">
        <v>0</v>
      </c>
      <c r="I8" s="180">
        <v>0</v>
      </c>
      <c r="J8" s="180">
        <v>0</v>
      </c>
    </row>
    <row r="9" spans="1:16">
      <c r="A9" s="157">
        <v>4</v>
      </c>
      <c r="B9" s="157" t="s">
        <v>7</v>
      </c>
      <c r="C9" s="157">
        <v>1</v>
      </c>
      <c r="D9" s="147">
        <v>40</v>
      </c>
      <c r="E9" s="157">
        <v>22</v>
      </c>
      <c r="F9" s="147">
        <v>604.86</v>
      </c>
      <c r="G9" s="157">
        <v>0</v>
      </c>
      <c r="H9" s="365">
        <v>0</v>
      </c>
      <c r="I9" s="180">
        <f t="shared" si="0"/>
        <v>0</v>
      </c>
      <c r="J9" s="180">
        <f t="shared" si="1"/>
        <v>0</v>
      </c>
    </row>
    <row r="10" spans="1:16">
      <c r="A10" s="157">
        <v>5</v>
      </c>
      <c r="B10" s="157" t="s">
        <v>8</v>
      </c>
      <c r="C10" s="157">
        <v>0</v>
      </c>
      <c r="D10" s="147">
        <v>0</v>
      </c>
      <c r="E10" s="157">
        <v>51</v>
      </c>
      <c r="F10" s="147">
        <v>539.03</v>
      </c>
      <c r="G10" s="157">
        <v>1</v>
      </c>
      <c r="H10" s="365">
        <v>5.17</v>
      </c>
      <c r="I10" s="180">
        <f t="shared" si="0"/>
        <v>1.9607843137254901</v>
      </c>
      <c r="J10" s="180">
        <f t="shared" si="1"/>
        <v>0.95913028959427116</v>
      </c>
    </row>
    <row r="11" spans="1:16">
      <c r="A11" s="157">
        <v>6</v>
      </c>
      <c r="B11" s="157" t="s">
        <v>9</v>
      </c>
      <c r="C11" s="157">
        <v>1</v>
      </c>
      <c r="D11" s="147">
        <v>9.75</v>
      </c>
      <c r="E11" s="157">
        <v>29</v>
      </c>
      <c r="F11" s="147">
        <v>225.9</v>
      </c>
      <c r="G11" s="157">
        <v>0</v>
      </c>
      <c r="H11" s="365">
        <v>0</v>
      </c>
      <c r="I11" s="180">
        <v>0</v>
      </c>
      <c r="J11" s="180">
        <f t="shared" si="1"/>
        <v>0</v>
      </c>
    </row>
    <row r="12" spans="1:16">
      <c r="A12" s="157">
        <v>7</v>
      </c>
      <c r="B12" s="157" t="s">
        <v>11</v>
      </c>
      <c r="C12" s="157">
        <v>0</v>
      </c>
      <c r="D12" s="147">
        <v>0</v>
      </c>
      <c r="E12" s="157">
        <v>3</v>
      </c>
      <c r="F12" s="147">
        <v>39</v>
      </c>
      <c r="G12" s="157">
        <v>0</v>
      </c>
      <c r="H12" s="365">
        <v>0</v>
      </c>
      <c r="I12" s="180">
        <v>0</v>
      </c>
      <c r="J12" s="180">
        <v>0</v>
      </c>
    </row>
    <row r="13" spans="1:16">
      <c r="A13" s="157">
        <v>8</v>
      </c>
      <c r="B13" s="157" t="s">
        <v>12</v>
      </c>
      <c r="C13" s="157">
        <v>1</v>
      </c>
      <c r="D13" s="147">
        <v>15</v>
      </c>
      <c r="E13" s="157">
        <v>5</v>
      </c>
      <c r="F13" s="147">
        <v>118.55</v>
      </c>
      <c r="G13" s="157">
        <v>0</v>
      </c>
      <c r="H13" s="365">
        <v>0</v>
      </c>
      <c r="I13" s="180">
        <f t="shared" si="0"/>
        <v>0</v>
      </c>
      <c r="J13" s="180">
        <f t="shared" si="1"/>
        <v>0</v>
      </c>
    </row>
    <row r="14" spans="1:16">
      <c r="A14" s="157">
        <v>9</v>
      </c>
      <c r="B14" s="157" t="s">
        <v>13</v>
      </c>
      <c r="C14" s="157">
        <v>0</v>
      </c>
      <c r="D14" s="147">
        <v>0</v>
      </c>
      <c r="E14" s="157">
        <v>0</v>
      </c>
      <c r="F14" s="147">
        <v>0</v>
      </c>
      <c r="G14" s="157">
        <v>0</v>
      </c>
      <c r="H14" s="365">
        <v>0</v>
      </c>
      <c r="I14" s="180">
        <v>0</v>
      </c>
      <c r="J14" s="180">
        <v>0</v>
      </c>
    </row>
    <row r="15" spans="1:16">
      <c r="A15" s="157">
        <v>10</v>
      </c>
      <c r="B15" s="157" t="s">
        <v>14</v>
      </c>
      <c r="C15" s="157">
        <v>0</v>
      </c>
      <c r="D15" s="147">
        <v>0</v>
      </c>
      <c r="E15" s="157">
        <v>6</v>
      </c>
      <c r="F15" s="147">
        <v>18.149999999999999</v>
      </c>
      <c r="G15" s="157">
        <v>1</v>
      </c>
      <c r="H15" s="365">
        <v>31.42</v>
      </c>
      <c r="I15" s="180">
        <f t="shared" si="0"/>
        <v>16.666666666666664</v>
      </c>
      <c r="J15" s="180">
        <f t="shared" si="1"/>
        <v>173.11294765840222</v>
      </c>
    </row>
    <row r="16" spans="1:16">
      <c r="A16" s="157">
        <v>11</v>
      </c>
      <c r="B16" s="157" t="s">
        <v>15</v>
      </c>
      <c r="C16" s="157">
        <v>0</v>
      </c>
      <c r="D16" s="147">
        <v>0</v>
      </c>
      <c r="E16" s="157">
        <v>7</v>
      </c>
      <c r="F16" s="147">
        <v>124.47</v>
      </c>
      <c r="G16" s="157">
        <v>1</v>
      </c>
      <c r="H16" s="365">
        <v>13.2</v>
      </c>
      <c r="I16" s="180">
        <f t="shared" si="0"/>
        <v>14.285714285714285</v>
      </c>
      <c r="J16" s="180">
        <f t="shared" si="1"/>
        <v>10.604965051819715</v>
      </c>
    </row>
    <row r="17" spans="1:10">
      <c r="A17" s="157">
        <v>12</v>
      </c>
      <c r="B17" s="157" t="s">
        <v>16</v>
      </c>
      <c r="C17" s="157">
        <v>31</v>
      </c>
      <c r="D17" s="147">
        <v>18.63</v>
      </c>
      <c r="E17" s="157">
        <v>692</v>
      </c>
      <c r="F17" s="147">
        <v>7392.08</v>
      </c>
      <c r="G17" s="157">
        <v>17</v>
      </c>
      <c r="H17" s="365">
        <v>70.069999999999993</v>
      </c>
      <c r="I17" s="180">
        <f t="shared" si="0"/>
        <v>2.4566473988439306</v>
      </c>
      <c r="J17" s="180">
        <f t="shared" si="1"/>
        <v>0.94790640793930792</v>
      </c>
    </row>
    <row r="18" spans="1:10">
      <c r="A18" s="157">
        <v>13</v>
      </c>
      <c r="B18" s="157" t="s">
        <v>17</v>
      </c>
      <c r="C18" s="157">
        <v>0</v>
      </c>
      <c r="D18" s="147">
        <v>0</v>
      </c>
      <c r="E18" s="157">
        <v>0</v>
      </c>
      <c r="F18" s="147">
        <v>0</v>
      </c>
      <c r="G18" s="157">
        <v>0</v>
      </c>
      <c r="H18" s="365">
        <v>0</v>
      </c>
      <c r="I18" s="180">
        <v>0</v>
      </c>
      <c r="J18" s="180">
        <v>0</v>
      </c>
    </row>
    <row r="19" spans="1:10">
      <c r="A19" s="157">
        <v>14</v>
      </c>
      <c r="B19" s="157" t="s">
        <v>18</v>
      </c>
      <c r="C19" s="157">
        <v>3</v>
      </c>
      <c r="D19" s="147">
        <v>39.25</v>
      </c>
      <c r="E19" s="157">
        <v>29</v>
      </c>
      <c r="F19" s="147">
        <v>361.06</v>
      </c>
      <c r="G19" s="157">
        <v>0</v>
      </c>
      <c r="H19" s="365">
        <v>0</v>
      </c>
      <c r="I19" s="180">
        <v>0</v>
      </c>
      <c r="J19" s="180">
        <v>0</v>
      </c>
    </row>
    <row r="20" spans="1:10">
      <c r="A20" s="157">
        <v>15</v>
      </c>
      <c r="B20" s="157" t="s">
        <v>19</v>
      </c>
      <c r="C20" s="157">
        <v>0</v>
      </c>
      <c r="D20" s="147">
        <v>0</v>
      </c>
      <c r="E20" s="157">
        <v>39</v>
      </c>
      <c r="F20" s="147">
        <v>429.08</v>
      </c>
      <c r="G20" s="157">
        <v>0</v>
      </c>
      <c r="H20" s="365">
        <v>0</v>
      </c>
      <c r="I20" s="180">
        <v>0</v>
      </c>
      <c r="J20" s="180">
        <v>0</v>
      </c>
    </row>
    <row r="21" spans="1:10">
      <c r="A21" s="157">
        <v>16</v>
      </c>
      <c r="B21" s="157" t="s">
        <v>20</v>
      </c>
      <c r="C21" s="157">
        <v>0</v>
      </c>
      <c r="D21" s="147">
        <v>0</v>
      </c>
      <c r="E21" s="157">
        <v>1</v>
      </c>
      <c r="F21" s="147">
        <v>19.22</v>
      </c>
      <c r="G21" s="157">
        <v>0</v>
      </c>
      <c r="H21" s="365">
        <v>0</v>
      </c>
      <c r="I21" s="180">
        <f t="shared" si="0"/>
        <v>0</v>
      </c>
      <c r="J21" s="180">
        <f t="shared" si="1"/>
        <v>0</v>
      </c>
    </row>
    <row r="22" spans="1:10">
      <c r="A22" s="272" t="s">
        <v>205</v>
      </c>
      <c r="B22" s="272" t="s">
        <v>54</v>
      </c>
      <c r="C22" s="272">
        <f>SUM(C6:C21)</f>
        <v>37</v>
      </c>
      <c r="D22" s="273">
        <f t="shared" ref="D22:H22" si="2">SUM(D6:D21)</f>
        <v>122.63</v>
      </c>
      <c r="E22" s="272">
        <f t="shared" si="2"/>
        <v>915</v>
      </c>
      <c r="F22" s="273">
        <f t="shared" si="2"/>
        <v>10423.619999999999</v>
      </c>
      <c r="G22" s="272">
        <f t="shared" si="2"/>
        <v>28</v>
      </c>
      <c r="H22" s="392">
        <f t="shared" si="2"/>
        <v>166.11</v>
      </c>
      <c r="I22" s="170">
        <f t="shared" si="0"/>
        <v>3.0601092896174862</v>
      </c>
      <c r="J22" s="170">
        <f t="shared" si="1"/>
        <v>1.5935922453044145</v>
      </c>
    </row>
    <row r="23" spans="1:10">
      <c r="A23" s="157">
        <v>1</v>
      </c>
      <c r="B23" s="157" t="s">
        <v>24</v>
      </c>
      <c r="C23" s="157">
        <v>0</v>
      </c>
      <c r="D23" s="147">
        <v>0</v>
      </c>
      <c r="E23" s="157">
        <v>0</v>
      </c>
      <c r="F23" s="147">
        <v>0</v>
      </c>
      <c r="G23" s="157">
        <v>0</v>
      </c>
      <c r="H23" s="365">
        <v>0</v>
      </c>
      <c r="I23" s="180">
        <v>0</v>
      </c>
      <c r="J23" s="180">
        <v>0</v>
      </c>
    </row>
    <row r="24" spans="1:10">
      <c r="A24" s="157">
        <v>2</v>
      </c>
      <c r="B24" s="157" t="s">
        <v>220</v>
      </c>
      <c r="C24" s="157">
        <v>0</v>
      </c>
      <c r="D24" s="147">
        <v>0</v>
      </c>
      <c r="E24" s="157">
        <v>0</v>
      </c>
      <c r="F24" s="147">
        <v>0</v>
      </c>
      <c r="G24" s="157">
        <v>0</v>
      </c>
      <c r="H24" s="365">
        <v>0</v>
      </c>
      <c r="I24" s="180">
        <v>0</v>
      </c>
      <c r="J24" s="180">
        <v>0</v>
      </c>
    </row>
    <row r="25" spans="1:10">
      <c r="A25" s="157">
        <v>3</v>
      </c>
      <c r="B25" s="157" t="s">
        <v>21</v>
      </c>
      <c r="C25" s="157">
        <v>0</v>
      </c>
      <c r="D25" s="147">
        <v>0</v>
      </c>
      <c r="E25" s="157">
        <v>0</v>
      </c>
      <c r="F25" s="147">
        <v>0</v>
      </c>
      <c r="G25" s="157">
        <v>0</v>
      </c>
      <c r="H25" s="365">
        <v>0</v>
      </c>
      <c r="I25" s="180">
        <v>0</v>
      </c>
      <c r="J25" s="180">
        <v>0</v>
      </c>
    </row>
    <row r="26" spans="1:10">
      <c r="A26" s="157">
        <v>4</v>
      </c>
      <c r="B26" s="157" t="s">
        <v>22</v>
      </c>
      <c r="C26" s="157">
        <v>0</v>
      </c>
      <c r="D26" s="147">
        <v>0</v>
      </c>
      <c r="E26" s="157">
        <v>0</v>
      </c>
      <c r="F26" s="147">
        <v>0</v>
      </c>
      <c r="G26" s="157">
        <v>0</v>
      </c>
      <c r="H26" s="365">
        <v>0</v>
      </c>
      <c r="I26" s="180">
        <v>0</v>
      </c>
      <c r="J26" s="180">
        <v>0</v>
      </c>
    </row>
    <row r="27" spans="1:10">
      <c r="A27" s="157">
        <v>5</v>
      </c>
      <c r="B27" s="157" t="s">
        <v>10</v>
      </c>
      <c r="C27" s="157">
        <v>0</v>
      </c>
      <c r="D27" s="147">
        <v>0</v>
      </c>
      <c r="E27" s="157">
        <v>9</v>
      </c>
      <c r="F27" s="147">
        <v>163.5</v>
      </c>
      <c r="G27" s="157">
        <v>0</v>
      </c>
      <c r="H27" s="365">
        <v>0</v>
      </c>
      <c r="I27" s="180">
        <v>0</v>
      </c>
      <c r="J27" s="180">
        <v>0</v>
      </c>
    </row>
    <row r="28" spans="1:10">
      <c r="A28" s="157">
        <v>6</v>
      </c>
      <c r="B28" s="157" t="s">
        <v>23</v>
      </c>
      <c r="C28" s="157">
        <v>0</v>
      </c>
      <c r="D28" s="147">
        <v>0</v>
      </c>
      <c r="E28" s="157">
        <v>0</v>
      </c>
      <c r="F28" s="147">
        <v>0</v>
      </c>
      <c r="G28" s="157">
        <v>0</v>
      </c>
      <c r="H28" s="365">
        <v>0</v>
      </c>
      <c r="I28" s="180">
        <v>0</v>
      </c>
      <c r="J28" s="180">
        <v>0</v>
      </c>
    </row>
    <row r="29" spans="1:10">
      <c r="A29" s="157">
        <v>7</v>
      </c>
      <c r="B29" s="157" t="s">
        <v>181</v>
      </c>
      <c r="C29" s="157">
        <v>0</v>
      </c>
      <c r="D29" s="147">
        <v>0</v>
      </c>
      <c r="E29" s="157">
        <v>0</v>
      </c>
      <c r="F29" s="147">
        <v>0</v>
      </c>
      <c r="G29" s="157">
        <v>0</v>
      </c>
      <c r="H29" s="365">
        <v>0</v>
      </c>
      <c r="I29" s="180">
        <v>0</v>
      </c>
      <c r="J29" s="180">
        <v>0</v>
      </c>
    </row>
    <row r="30" spans="1:10">
      <c r="A30" s="157">
        <v>8</v>
      </c>
      <c r="B30" s="157" t="s">
        <v>25</v>
      </c>
      <c r="C30" s="157">
        <v>0</v>
      </c>
      <c r="D30" s="147">
        <v>0</v>
      </c>
      <c r="E30" s="157">
        <v>0</v>
      </c>
      <c r="F30" s="147">
        <v>0</v>
      </c>
      <c r="G30" s="157">
        <v>0</v>
      </c>
      <c r="H30" s="365">
        <v>0</v>
      </c>
      <c r="I30" s="180">
        <v>0</v>
      </c>
      <c r="J30" s="180">
        <v>0</v>
      </c>
    </row>
    <row r="31" spans="1:10">
      <c r="A31" s="272" t="s">
        <v>206</v>
      </c>
      <c r="B31" s="272" t="s">
        <v>54</v>
      </c>
      <c r="C31" s="272">
        <f>SUM(C23:C30)</f>
        <v>0</v>
      </c>
      <c r="D31" s="273">
        <f t="shared" ref="D31:H31" si="3">SUM(D23:D30)</f>
        <v>0</v>
      </c>
      <c r="E31" s="272">
        <f t="shared" si="3"/>
        <v>9</v>
      </c>
      <c r="F31" s="273">
        <f t="shared" si="3"/>
        <v>163.5</v>
      </c>
      <c r="G31" s="272">
        <f t="shared" si="3"/>
        <v>0</v>
      </c>
      <c r="H31" s="392">
        <f t="shared" si="3"/>
        <v>0</v>
      </c>
      <c r="I31" s="170">
        <f t="shared" si="0"/>
        <v>0</v>
      </c>
      <c r="J31" s="170">
        <f t="shared" si="1"/>
        <v>0</v>
      </c>
    </row>
    <row r="32" spans="1:10">
      <c r="A32" s="157">
        <v>1</v>
      </c>
      <c r="B32" s="157" t="s">
        <v>27</v>
      </c>
      <c r="C32" s="157">
        <v>0</v>
      </c>
      <c r="D32" s="147">
        <v>0</v>
      </c>
      <c r="E32" s="157">
        <v>21</v>
      </c>
      <c r="F32" s="147">
        <v>200</v>
      </c>
      <c r="G32" s="157">
        <v>3</v>
      </c>
      <c r="H32" s="365">
        <v>157.22</v>
      </c>
      <c r="I32" s="170">
        <f t="shared" si="0"/>
        <v>14.285714285714285</v>
      </c>
      <c r="J32" s="170">
        <f t="shared" si="1"/>
        <v>78.61</v>
      </c>
    </row>
    <row r="33" spans="1:10">
      <c r="A33" s="272" t="s">
        <v>123</v>
      </c>
      <c r="B33" s="272" t="s">
        <v>54</v>
      </c>
      <c r="C33" s="272">
        <f>C32</f>
        <v>0</v>
      </c>
      <c r="D33" s="273">
        <f t="shared" ref="D33:H33" si="4">D32</f>
        <v>0</v>
      </c>
      <c r="E33" s="272">
        <f t="shared" si="4"/>
        <v>21</v>
      </c>
      <c r="F33" s="273">
        <f t="shared" si="4"/>
        <v>200</v>
      </c>
      <c r="G33" s="272">
        <f t="shared" si="4"/>
        <v>3</v>
      </c>
      <c r="H33" s="392">
        <f t="shared" si="4"/>
        <v>157.22</v>
      </c>
      <c r="I33" s="170">
        <f t="shared" si="0"/>
        <v>14.285714285714285</v>
      </c>
      <c r="J33" s="170">
        <f t="shared" si="1"/>
        <v>78.61</v>
      </c>
    </row>
    <row r="34" spans="1:10">
      <c r="A34" s="157">
        <v>1</v>
      </c>
      <c r="B34" s="157" t="s">
        <v>28</v>
      </c>
      <c r="C34" s="157">
        <v>5</v>
      </c>
      <c r="D34" s="147">
        <v>41</v>
      </c>
      <c r="E34" s="157">
        <v>302</v>
      </c>
      <c r="F34" s="147">
        <v>2345.4</v>
      </c>
      <c r="G34" s="391">
        <v>0</v>
      </c>
      <c r="H34" s="393">
        <v>0</v>
      </c>
      <c r="I34" s="180">
        <f t="shared" si="0"/>
        <v>0</v>
      </c>
      <c r="J34" s="180">
        <f t="shared" si="1"/>
        <v>0</v>
      </c>
    </row>
    <row r="35" spans="1:10">
      <c r="A35" s="272" t="s">
        <v>519</v>
      </c>
      <c r="B35" s="272" t="s">
        <v>54</v>
      </c>
      <c r="C35" s="272">
        <f>C22+C31+C33+C34</f>
        <v>42</v>
      </c>
      <c r="D35" s="273">
        <f t="shared" ref="D35:H35" si="5">D22+D31+D33+D34</f>
        <v>163.63</v>
      </c>
      <c r="E35" s="272">
        <f t="shared" si="5"/>
        <v>1247</v>
      </c>
      <c r="F35" s="273">
        <f t="shared" si="5"/>
        <v>13132.519999999999</v>
      </c>
      <c r="G35" s="272">
        <f t="shared" si="5"/>
        <v>31</v>
      </c>
      <c r="H35" s="392">
        <f t="shared" si="5"/>
        <v>323.33000000000004</v>
      </c>
      <c r="I35" s="170">
        <f t="shared" si="0"/>
        <v>2.4859663191659984</v>
      </c>
      <c r="J35" s="170">
        <f t="shared" si="1"/>
        <v>2.4620560258046442</v>
      </c>
    </row>
    <row r="36" spans="1:10">
      <c r="I36" s="7"/>
      <c r="J36" s="7"/>
    </row>
  </sheetData>
  <mergeCells count="9">
    <mergeCell ref="A2:J2"/>
    <mergeCell ref="A3:J3"/>
    <mergeCell ref="A1:J1"/>
    <mergeCell ref="C4:D4"/>
    <mergeCell ref="E4:F4"/>
    <mergeCell ref="G4:H4"/>
    <mergeCell ref="I4:J4"/>
    <mergeCell ref="B4:B5"/>
    <mergeCell ref="A4:A5"/>
  </mergeCells>
  <printOptions gridLines="1"/>
  <pageMargins left="1.1000000000000001" right="0.7" top="0.75" bottom="0.75" header="0.3" footer="0.3"/>
  <pageSetup paperSize="9" scale="9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theme="3" tint="0.59999389629810485"/>
  </sheetPr>
  <dimension ref="A1:AN35"/>
  <sheetViews>
    <sheetView topLeftCell="A6" workbookViewId="0">
      <selection sqref="A1:J35"/>
    </sheetView>
  </sheetViews>
  <sheetFormatPr defaultRowHeight="15"/>
  <cols>
    <col min="2" max="2" width="12.42578125" customWidth="1"/>
    <col min="3" max="3" width="7.42578125" style="372" customWidth="1"/>
    <col min="4" max="4" width="8.7109375" style="18" customWidth="1"/>
    <col min="5" max="5" width="7.140625" customWidth="1"/>
    <col min="6" max="6" width="10.5703125" style="18" customWidth="1"/>
    <col min="7" max="7" width="7.28515625" customWidth="1"/>
    <col min="8" max="8" width="11.140625" style="18" customWidth="1"/>
    <col min="9" max="9" width="9.85546875" style="18" customWidth="1"/>
    <col min="10" max="10" width="10.28515625" style="18" customWidth="1"/>
  </cols>
  <sheetData>
    <row r="1" spans="1:40" ht="24.75" customHeight="1">
      <c r="A1" s="815">
        <v>20</v>
      </c>
      <c r="B1" s="816"/>
      <c r="C1" s="816"/>
      <c r="D1" s="816"/>
      <c r="E1" s="816"/>
      <c r="F1" s="816"/>
      <c r="G1" s="816"/>
      <c r="H1" s="816"/>
      <c r="I1" s="816"/>
      <c r="J1" s="817"/>
    </row>
    <row r="2" spans="1:40" ht="75" customHeight="1">
      <c r="A2" s="774" t="s">
        <v>687</v>
      </c>
      <c r="B2" s="843"/>
      <c r="C2" s="843"/>
      <c r="D2" s="843"/>
      <c r="E2" s="843"/>
      <c r="F2" s="843"/>
      <c r="G2" s="843"/>
      <c r="H2" s="843"/>
      <c r="I2" s="843"/>
      <c r="J2" s="844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7"/>
      <c r="AI2" s="247"/>
      <c r="AJ2" s="247"/>
      <c r="AK2" s="247"/>
      <c r="AL2" s="247"/>
      <c r="AM2" s="247"/>
      <c r="AN2" s="247"/>
    </row>
    <row r="3" spans="1:40" ht="15" customHeight="1">
      <c r="A3" s="845" t="s">
        <v>518</v>
      </c>
      <c r="B3" s="846"/>
      <c r="C3" s="846"/>
      <c r="D3" s="846"/>
      <c r="E3" s="846"/>
      <c r="F3" s="846"/>
      <c r="G3" s="846"/>
      <c r="H3" s="846"/>
      <c r="I3" s="846"/>
      <c r="J3" s="8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247"/>
      <c r="AE3" s="247"/>
      <c r="AF3" s="247"/>
      <c r="AG3" s="247"/>
      <c r="AH3" s="247"/>
      <c r="AI3" s="247"/>
      <c r="AJ3" s="247"/>
      <c r="AK3" s="247"/>
      <c r="AL3" s="247"/>
      <c r="AM3" s="247"/>
      <c r="AN3" s="247"/>
    </row>
    <row r="4" spans="1:40" ht="30" customHeight="1">
      <c r="A4" s="819" t="s">
        <v>55</v>
      </c>
      <c r="B4" s="819" t="s">
        <v>0</v>
      </c>
      <c r="C4" s="819" t="s">
        <v>597</v>
      </c>
      <c r="D4" s="819"/>
      <c r="E4" s="819" t="s">
        <v>75</v>
      </c>
      <c r="F4" s="819"/>
      <c r="G4" s="819" t="s">
        <v>84</v>
      </c>
      <c r="H4" s="819"/>
      <c r="I4" s="848" t="s">
        <v>600</v>
      </c>
      <c r="J4" s="848"/>
    </row>
    <row r="5" spans="1:40" s="372" customFormat="1">
      <c r="A5" s="819"/>
      <c r="B5" s="819"/>
      <c r="C5" s="572" t="s">
        <v>66</v>
      </c>
      <c r="D5" s="405" t="s">
        <v>411</v>
      </c>
      <c r="E5" s="572" t="s">
        <v>66</v>
      </c>
      <c r="F5" s="572" t="s">
        <v>411</v>
      </c>
      <c r="G5" s="572" t="s">
        <v>66</v>
      </c>
      <c r="H5" s="572" t="s">
        <v>411</v>
      </c>
      <c r="I5" s="572" t="s">
        <v>66</v>
      </c>
      <c r="J5" s="572" t="s">
        <v>411</v>
      </c>
    </row>
    <row r="6" spans="1:40">
      <c r="A6" s="221">
        <v>1</v>
      </c>
      <c r="B6" s="221" t="s">
        <v>4</v>
      </c>
      <c r="C6" s="221">
        <v>0</v>
      </c>
      <c r="D6" s="276">
        <v>0</v>
      </c>
      <c r="E6" s="221">
        <v>0</v>
      </c>
      <c r="F6" s="276">
        <v>0</v>
      </c>
      <c r="G6" s="221">
        <v>0</v>
      </c>
      <c r="H6" s="276">
        <v>0</v>
      </c>
      <c r="I6" s="394">
        <v>0</v>
      </c>
      <c r="J6" s="394">
        <v>0</v>
      </c>
    </row>
    <row r="7" spans="1:40">
      <c r="A7" s="221">
        <v>2</v>
      </c>
      <c r="B7" s="221" t="s">
        <v>5</v>
      </c>
      <c r="C7" s="277">
        <v>0</v>
      </c>
      <c r="D7" s="278">
        <v>0</v>
      </c>
      <c r="E7" s="395">
        <v>24</v>
      </c>
      <c r="F7" s="396">
        <v>99.98</v>
      </c>
      <c r="G7" s="395">
        <v>6</v>
      </c>
      <c r="H7" s="396">
        <v>4.25</v>
      </c>
      <c r="I7" s="397">
        <f t="shared" ref="I7:I35" si="0">G7/E7*100</f>
        <v>25</v>
      </c>
      <c r="J7" s="397">
        <f t="shared" ref="J7:J35" si="1">H7/F7*100</f>
        <v>4.2508501700340071</v>
      </c>
    </row>
    <row r="8" spans="1:40">
      <c r="A8" s="277">
        <v>3</v>
      </c>
      <c r="B8" s="277" t="s">
        <v>6</v>
      </c>
      <c r="C8" s="157">
        <v>0</v>
      </c>
      <c r="D8" s="147">
        <v>0</v>
      </c>
      <c r="E8" s="277">
        <v>0</v>
      </c>
      <c r="F8" s="278">
        <v>0</v>
      </c>
      <c r="G8" s="277">
        <v>0</v>
      </c>
      <c r="H8" s="278">
        <v>0</v>
      </c>
      <c r="I8" s="397">
        <v>0</v>
      </c>
      <c r="J8" s="397">
        <v>0</v>
      </c>
    </row>
    <row r="9" spans="1:40">
      <c r="A9" s="157">
        <v>4</v>
      </c>
      <c r="B9" s="157" t="s">
        <v>7</v>
      </c>
      <c r="C9" s="157">
        <v>0</v>
      </c>
      <c r="D9" s="147">
        <v>0</v>
      </c>
      <c r="E9" s="157">
        <v>1</v>
      </c>
      <c r="F9" s="147">
        <v>0.01</v>
      </c>
      <c r="G9" s="157">
        <v>0</v>
      </c>
      <c r="H9" s="147">
        <v>0</v>
      </c>
      <c r="I9" s="397">
        <v>0</v>
      </c>
      <c r="J9" s="397">
        <v>0</v>
      </c>
    </row>
    <row r="10" spans="1:40">
      <c r="A10" s="157">
        <v>5</v>
      </c>
      <c r="B10" s="157" t="s">
        <v>8</v>
      </c>
      <c r="C10" s="157">
        <v>0</v>
      </c>
      <c r="D10" s="147">
        <v>0</v>
      </c>
      <c r="E10" s="157">
        <v>12</v>
      </c>
      <c r="F10" s="147">
        <v>25.97</v>
      </c>
      <c r="G10" s="157">
        <v>1</v>
      </c>
      <c r="H10" s="147">
        <v>0.7</v>
      </c>
      <c r="I10" s="397">
        <v>0</v>
      </c>
      <c r="J10" s="397">
        <v>0</v>
      </c>
    </row>
    <row r="11" spans="1:40">
      <c r="A11" s="157">
        <v>6</v>
      </c>
      <c r="B11" s="157" t="s">
        <v>9</v>
      </c>
      <c r="C11" s="157">
        <v>0</v>
      </c>
      <c r="D11" s="147">
        <v>1.55</v>
      </c>
      <c r="E11" s="157">
        <v>7</v>
      </c>
      <c r="F11" s="147">
        <v>24.34</v>
      </c>
      <c r="G11" s="157">
        <v>0</v>
      </c>
      <c r="H11" s="147">
        <v>0</v>
      </c>
      <c r="I11" s="397">
        <v>0</v>
      </c>
      <c r="J11" s="397">
        <v>0</v>
      </c>
    </row>
    <row r="12" spans="1:40">
      <c r="A12" s="157">
        <v>7</v>
      </c>
      <c r="B12" s="323" t="s">
        <v>11</v>
      </c>
      <c r="C12" s="157">
        <v>0</v>
      </c>
      <c r="D12" s="147">
        <v>0</v>
      </c>
      <c r="E12" s="157">
        <v>1</v>
      </c>
      <c r="F12" s="147">
        <v>1.26</v>
      </c>
      <c r="G12" s="157">
        <v>0</v>
      </c>
      <c r="H12" s="147">
        <v>0</v>
      </c>
      <c r="I12" s="397">
        <v>0</v>
      </c>
      <c r="J12" s="397">
        <v>0</v>
      </c>
    </row>
    <row r="13" spans="1:40">
      <c r="A13" s="157">
        <v>8</v>
      </c>
      <c r="B13" s="157" t="s">
        <v>12</v>
      </c>
      <c r="C13" s="157">
        <v>0</v>
      </c>
      <c r="D13" s="147">
        <v>0</v>
      </c>
      <c r="E13" s="157">
        <v>0</v>
      </c>
      <c r="F13" s="147">
        <v>0</v>
      </c>
      <c r="G13" s="157">
        <v>0</v>
      </c>
      <c r="H13" s="147">
        <v>0</v>
      </c>
      <c r="I13" s="397">
        <v>0</v>
      </c>
      <c r="J13" s="397">
        <v>0</v>
      </c>
    </row>
    <row r="14" spans="1:40">
      <c r="A14" s="157">
        <v>9</v>
      </c>
      <c r="B14" s="157" t="s">
        <v>13</v>
      </c>
      <c r="C14" s="157">
        <v>1</v>
      </c>
      <c r="D14" s="147">
        <v>1.36</v>
      </c>
      <c r="E14" s="157">
        <v>1</v>
      </c>
      <c r="F14" s="147">
        <v>1.36</v>
      </c>
      <c r="G14" s="157">
        <v>0</v>
      </c>
      <c r="H14" s="147">
        <v>0</v>
      </c>
      <c r="I14" s="180">
        <f t="shared" si="0"/>
        <v>0</v>
      </c>
      <c r="J14" s="180">
        <f t="shared" si="1"/>
        <v>0</v>
      </c>
    </row>
    <row r="15" spans="1:40">
      <c r="A15" s="157">
        <v>10</v>
      </c>
      <c r="B15" s="157" t="s">
        <v>14</v>
      </c>
      <c r="C15" s="157">
        <v>0</v>
      </c>
      <c r="D15" s="147">
        <v>0</v>
      </c>
      <c r="E15" s="157">
        <v>40</v>
      </c>
      <c r="F15" s="147">
        <v>106.83</v>
      </c>
      <c r="G15" s="157">
        <v>1</v>
      </c>
      <c r="H15" s="147">
        <v>0.28000000000000003</v>
      </c>
      <c r="I15" s="180">
        <f t="shared" si="0"/>
        <v>2.5</v>
      </c>
      <c r="J15" s="180">
        <f t="shared" si="1"/>
        <v>0.26209866142469346</v>
      </c>
    </row>
    <row r="16" spans="1:40">
      <c r="A16" s="157">
        <v>11</v>
      </c>
      <c r="B16" s="157" t="s">
        <v>15</v>
      </c>
      <c r="C16" s="157">
        <v>0</v>
      </c>
      <c r="D16" s="147">
        <v>0</v>
      </c>
      <c r="E16" s="157">
        <v>0</v>
      </c>
      <c r="F16" s="147">
        <v>0</v>
      </c>
      <c r="G16" s="157">
        <v>0</v>
      </c>
      <c r="H16" s="147">
        <v>0</v>
      </c>
      <c r="I16" s="180">
        <v>0</v>
      </c>
      <c r="J16" s="180">
        <v>0</v>
      </c>
    </row>
    <row r="17" spans="1:10">
      <c r="A17" s="157">
        <v>12</v>
      </c>
      <c r="B17" s="157" t="s">
        <v>16</v>
      </c>
      <c r="C17" s="157">
        <v>14</v>
      </c>
      <c r="D17" s="147">
        <v>7.75</v>
      </c>
      <c r="E17" s="157">
        <v>304</v>
      </c>
      <c r="F17" s="147">
        <v>978.98</v>
      </c>
      <c r="G17" s="157">
        <v>40</v>
      </c>
      <c r="H17" s="147">
        <v>152.16999999999999</v>
      </c>
      <c r="I17" s="180">
        <v>0</v>
      </c>
      <c r="J17" s="180">
        <v>0</v>
      </c>
    </row>
    <row r="18" spans="1:10">
      <c r="A18" s="157">
        <v>13</v>
      </c>
      <c r="B18" s="157" t="s">
        <v>17</v>
      </c>
      <c r="C18" s="157">
        <v>0</v>
      </c>
      <c r="D18" s="147">
        <v>0</v>
      </c>
      <c r="E18" s="157">
        <v>4</v>
      </c>
      <c r="F18" s="147">
        <v>9.77</v>
      </c>
      <c r="G18" s="157">
        <v>0</v>
      </c>
      <c r="H18" s="147">
        <v>0</v>
      </c>
      <c r="I18" s="180">
        <v>0</v>
      </c>
      <c r="J18" s="180">
        <v>0</v>
      </c>
    </row>
    <row r="19" spans="1:10">
      <c r="A19" s="157">
        <v>14</v>
      </c>
      <c r="B19" s="157" t="s">
        <v>18</v>
      </c>
      <c r="C19" s="157">
        <v>1</v>
      </c>
      <c r="D19" s="147">
        <v>6.5</v>
      </c>
      <c r="E19" s="157">
        <v>13</v>
      </c>
      <c r="F19" s="147">
        <v>36.049999999999997</v>
      </c>
      <c r="G19" s="157">
        <v>0</v>
      </c>
      <c r="H19" s="147">
        <v>0</v>
      </c>
      <c r="I19" s="180">
        <v>0</v>
      </c>
      <c r="J19" s="180">
        <v>0</v>
      </c>
    </row>
    <row r="20" spans="1:10">
      <c r="A20" s="157">
        <v>15</v>
      </c>
      <c r="B20" s="157" t="s">
        <v>19</v>
      </c>
      <c r="C20" s="157">
        <v>0</v>
      </c>
      <c r="D20" s="147">
        <v>0</v>
      </c>
      <c r="E20" s="157">
        <v>4</v>
      </c>
      <c r="F20" s="147">
        <v>8.92</v>
      </c>
      <c r="G20" s="157">
        <v>0</v>
      </c>
      <c r="H20" s="147">
        <v>0</v>
      </c>
      <c r="I20" s="180">
        <v>0</v>
      </c>
      <c r="J20" s="180">
        <v>0</v>
      </c>
    </row>
    <row r="21" spans="1:10">
      <c r="A21" s="391">
        <v>16</v>
      </c>
      <c r="B21" s="157" t="s">
        <v>20</v>
      </c>
      <c r="C21" s="157">
        <v>0</v>
      </c>
      <c r="D21" s="147">
        <v>0</v>
      </c>
      <c r="E21" s="157">
        <v>6</v>
      </c>
      <c r="F21" s="147">
        <v>36.58</v>
      </c>
      <c r="G21" s="157">
        <v>1</v>
      </c>
      <c r="H21" s="147">
        <v>3.06</v>
      </c>
      <c r="I21" s="180">
        <f t="shared" si="0"/>
        <v>16.666666666666664</v>
      </c>
      <c r="J21" s="180">
        <f t="shared" si="1"/>
        <v>8.3652268999453252</v>
      </c>
    </row>
    <row r="22" spans="1:10" s="3" customFormat="1">
      <c r="A22" s="272" t="s">
        <v>205</v>
      </c>
      <c r="B22" s="272" t="s">
        <v>54</v>
      </c>
      <c r="C22" s="272">
        <f>SUM(C6:C21)</f>
        <v>16</v>
      </c>
      <c r="D22" s="273">
        <f t="shared" ref="D22:H22" si="2">SUM(D6:D21)</f>
        <v>17.16</v>
      </c>
      <c r="E22" s="272">
        <f t="shared" si="2"/>
        <v>417</v>
      </c>
      <c r="F22" s="273">
        <f t="shared" si="2"/>
        <v>1330.05</v>
      </c>
      <c r="G22" s="272">
        <f t="shared" si="2"/>
        <v>49</v>
      </c>
      <c r="H22" s="273">
        <f t="shared" si="2"/>
        <v>160.45999999999998</v>
      </c>
      <c r="I22" s="170">
        <f t="shared" si="0"/>
        <v>11.750599520383693</v>
      </c>
      <c r="J22" s="170">
        <f t="shared" si="1"/>
        <v>12.064208112476974</v>
      </c>
    </row>
    <row r="23" spans="1:10">
      <c r="A23" s="157">
        <v>1</v>
      </c>
      <c r="B23" s="157" t="s">
        <v>24</v>
      </c>
      <c r="C23" s="157">
        <v>0</v>
      </c>
      <c r="D23" s="147">
        <v>0</v>
      </c>
      <c r="E23" s="157">
        <v>0</v>
      </c>
      <c r="F23" s="147">
        <v>0</v>
      </c>
      <c r="G23" s="157">
        <v>0</v>
      </c>
      <c r="H23" s="147">
        <v>0</v>
      </c>
      <c r="I23" s="180">
        <v>0</v>
      </c>
      <c r="J23" s="180">
        <v>0</v>
      </c>
    </row>
    <row r="24" spans="1:10">
      <c r="A24" s="157">
        <v>2</v>
      </c>
      <c r="B24" s="157" t="s">
        <v>420</v>
      </c>
      <c r="C24" s="157">
        <v>0</v>
      </c>
      <c r="D24" s="147">
        <v>0</v>
      </c>
      <c r="E24" s="157">
        <v>0</v>
      </c>
      <c r="F24" s="147">
        <v>0</v>
      </c>
      <c r="G24" s="157">
        <v>0</v>
      </c>
      <c r="H24" s="147">
        <v>0</v>
      </c>
      <c r="I24" s="180">
        <v>0</v>
      </c>
      <c r="J24" s="180">
        <v>0</v>
      </c>
    </row>
    <row r="25" spans="1:10">
      <c r="A25" s="157">
        <v>3</v>
      </c>
      <c r="B25" s="157" t="s">
        <v>21</v>
      </c>
      <c r="C25" s="157">
        <v>0</v>
      </c>
      <c r="D25" s="147">
        <v>0</v>
      </c>
      <c r="E25" s="157">
        <v>2</v>
      </c>
      <c r="F25" s="147">
        <v>5.93</v>
      </c>
      <c r="G25" s="157">
        <v>0</v>
      </c>
      <c r="H25" s="147">
        <v>0</v>
      </c>
      <c r="I25" s="180">
        <v>0</v>
      </c>
      <c r="J25" s="180">
        <v>0</v>
      </c>
    </row>
    <row r="26" spans="1:10">
      <c r="A26" s="157">
        <v>4</v>
      </c>
      <c r="B26" s="157" t="s">
        <v>22</v>
      </c>
      <c r="C26" s="157">
        <v>0</v>
      </c>
      <c r="D26" s="147">
        <v>0</v>
      </c>
      <c r="E26" s="157">
        <v>0</v>
      </c>
      <c r="F26" s="147">
        <v>0</v>
      </c>
      <c r="G26" s="157">
        <v>0</v>
      </c>
      <c r="H26" s="147">
        <v>0</v>
      </c>
      <c r="I26" s="180">
        <v>0</v>
      </c>
      <c r="J26" s="180">
        <v>0</v>
      </c>
    </row>
    <row r="27" spans="1:10">
      <c r="A27" s="157">
        <v>5</v>
      </c>
      <c r="B27" s="157" t="s">
        <v>10</v>
      </c>
      <c r="C27" s="157">
        <v>0</v>
      </c>
      <c r="D27" s="147">
        <v>0</v>
      </c>
      <c r="E27" s="157">
        <v>1</v>
      </c>
      <c r="F27" s="147">
        <v>3.83</v>
      </c>
      <c r="G27" s="157">
        <v>0</v>
      </c>
      <c r="H27" s="147">
        <v>0</v>
      </c>
      <c r="I27" s="180">
        <v>0</v>
      </c>
      <c r="J27" s="180">
        <v>0</v>
      </c>
    </row>
    <row r="28" spans="1:10">
      <c r="A28" s="157">
        <v>6</v>
      </c>
      <c r="B28" s="157" t="s">
        <v>23</v>
      </c>
      <c r="C28" s="157">
        <v>0</v>
      </c>
      <c r="D28" s="147">
        <v>0</v>
      </c>
      <c r="E28" s="157">
        <v>0</v>
      </c>
      <c r="F28" s="147">
        <v>0</v>
      </c>
      <c r="G28" s="157">
        <v>0</v>
      </c>
      <c r="H28" s="147">
        <v>0</v>
      </c>
      <c r="I28" s="180">
        <v>0</v>
      </c>
      <c r="J28" s="180">
        <v>0</v>
      </c>
    </row>
    <row r="29" spans="1:10">
      <c r="A29" s="157">
        <v>7</v>
      </c>
      <c r="B29" s="157" t="s">
        <v>181</v>
      </c>
      <c r="C29" s="157">
        <v>0</v>
      </c>
      <c r="D29" s="147">
        <v>0</v>
      </c>
      <c r="E29" s="157">
        <v>0</v>
      </c>
      <c r="F29" s="147">
        <v>0</v>
      </c>
      <c r="G29" s="157">
        <v>0</v>
      </c>
      <c r="H29" s="147">
        <v>0</v>
      </c>
      <c r="I29" s="180">
        <v>0</v>
      </c>
      <c r="J29" s="180">
        <v>0</v>
      </c>
    </row>
    <row r="30" spans="1:10">
      <c r="A30" s="157">
        <v>8</v>
      </c>
      <c r="B30" s="157" t="s">
        <v>25</v>
      </c>
      <c r="C30" s="157">
        <v>0</v>
      </c>
      <c r="D30" s="147">
        <v>0</v>
      </c>
      <c r="E30" s="157">
        <v>0</v>
      </c>
      <c r="F30" s="147">
        <v>0</v>
      </c>
      <c r="G30" s="157">
        <v>0</v>
      </c>
      <c r="H30" s="147">
        <v>0</v>
      </c>
      <c r="I30" s="180">
        <v>0</v>
      </c>
      <c r="J30" s="180">
        <v>0</v>
      </c>
    </row>
    <row r="31" spans="1:10" s="3" customFormat="1">
      <c r="A31" s="272" t="s">
        <v>206</v>
      </c>
      <c r="B31" s="272" t="s">
        <v>54</v>
      </c>
      <c r="C31" s="272">
        <f>SUM(C23:C30)</f>
        <v>0</v>
      </c>
      <c r="D31" s="273">
        <f t="shared" ref="D31:H31" si="3">SUM(D23:D30)</f>
        <v>0</v>
      </c>
      <c r="E31" s="272">
        <f t="shared" si="3"/>
        <v>3</v>
      </c>
      <c r="F31" s="273">
        <f t="shared" si="3"/>
        <v>9.76</v>
      </c>
      <c r="G31" s="272">
        <f t="shared" si="3"/>
        <v>0</v>
      </c>
      <c r="H31" s="273">
        <f t="shared" si="3"/>
        <v>0</v>
      </c>
      <c r="I31" s="170">
        <f t="shared" si="0"/>
        <v>0</v>
      </c>
      <c r="J31" s="170">
        <f t="shared" si="1"/>
        <v>0</v>
      </c>
    </row>
    <row r="32" spans="1:10">
      <c r="A32" s="157">
        <v>1</v>
      </c>
      <c r="B32" s="157" t="s">
        <v>27</v>
      </c>
      <c r="C32" s="157">
        <v>0</v>
      </c>
      <c r="D32" s="147">
        <v>0</v>
      </c>
      <c r="E32" s="157">
        <v>0</v>
      </c>
      <c r="F32" s="147">
        <v>0</v>
      </c>
      <c r="G32" s="157">
        <v>0</v>
      </c>
      <c r="H32" s="147">
        <v>0</v>
      </c>
      <c r="I32" s="180">
        <v>0</v>
      </c>
      <c r="J32" s="180">
        <v>0</v>
      </c>
    </row>
    <row r="33" spans="1:10" s="3" customFormat="1">
      <c r="A33" s="272" t="s">
        <v>123</v>
      </c>
      <c r="B33" s="272" t="s">
        <v>54</v>
      </c>
      <c r="C33" s="272">
        <v>0</v>
      </c>
      <c r="D33" s="273">
        <v>0</v>
      </c>
      <c r="E33" s="272">
        <v>0</v>
      </c>
      <c r="F33" s="273">
        <v>0</v>
      </c>
      <c r="G33" s="272">
        <v>0</v>
      </c>
      <c r="H33" s="273">
        <v>0</v>
      </c>
      <c r="I33" s="170">
        <v>0</v>
      </c>
      <c r="J33" s="170">
        <v>0</v>
      </c>
    </row>
    <row r="34" spans="1:10">
      <c r="A34" s="157">
        <v>1</v>
      </c>
      <c r="B34" s="157" t="s">
        <v>28</v>
      </c>
      <c r="C34" s="157">
        <v>0</v>
      </c>
      <c r="D34" s="147">
        <v>0</v>
      </c>
      <c r="E34" s="157">
        <v>12</v>
      </c>
      <c r="F34" s="147">
        <v>57.94</v>
      </c>
      <c r="G34" s="272">
        <v>0</v>
      </c>
      <c r="H34" s="273">
        <v>0</v>
      </c>
      <c r="I34" s="180">
        <f t="shared" si="0"/>
        <v>0</v>
      </c>
      <c r="J34" s="180">
        <f t="shared" si="1"/>
        <v>0</v>
      </c>
    </row>
    <row r="35" spans="1:10" s="3" customFormat="1">
      <c r="A35" s="272" t="s">
        <v>519</v>
      </c>
      <c r="B35" s="272" t="s">
        <v>54</v>
      </c>
      <c r="C35" s="272">
        <f>C22+C31+C33+C34</f>
        <v>16</v>
      </c>
      <c r="D35" s="273">
        <f t="shared" ref="D35:H35" si="4">D22+D31+D33+D34</f>
        <v>17.16</v>
      </c>
      <c r="E35" s="272">
        <f t="shared" si="4"/>
        <v>432</v>
      </c>
      <c r="F35" s="273">
        <f t="shared" si="4"/>
        <v>1397.75</v>
      </c>
      <c r="G35" s="272">
        <f t="shared" si="4"/>
        <v>49</v>
      </c>
      <c r="H35" s="273">
        <f t="shared" si="4"/>
        <v>160.45999999999998</v>
      </c>
      <c r="I35" s="170">
        <f t="shared" si="0"/>
        <v>11.342592592592593</v>
      </c>
      <c r="J35" s="170">
        <f t="shared" si="1"/>
        <v>11.479878375961365</v>
      </c>
    </row>
  </sheetData>
  <mergeCells count="9">
    <mergeCell ref="A2:J2"/>
    <mergeCell ref="A3:J3"/>
    <mergeCell ref="A1:J1"/>
    <mergeCell ref="C4:D4"/>
    <mergeCell ref="E4:F4"/>
    <mergeCell ref="G4:H4"/>
    <mergeCell ref="I4:J4"/>
    <mergeCell ref="A4:A5"/>
    <mergeCell ref="B4:B5"/>
  </mergeCells>
  <pageMargins left="0.56000000000000005" right="0.25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theme="3" tint="0.59999389629810485"/>
  </sheetPr>
  <dimension ref="A1:V37"/>
  <sheetViews>
    <sheetView topLeftCell="A3" zoomScale="75" zoomScaleNormal="75" workbookViewId="0">
      <selection sqref="A1:V37"/>
    </sheetView>
  </sheetViews>
  <sheetFormatPr defaultRowHeight="15"/>
  <cols>
    <col min="1" max="1" width="5.85546875" style="2" customWidth="1"/>
    <col min="2" max="2" width="9.7109375" style="2" customWidth="1"/>
    <col min="3" max="3" width="6.85546875" style="14" customWidth="1"/>
    <col min="4" max="4" width="10.140625" style="18" customWidth="1"/>
    <col min="5" max="5" width="8" style="14" customWidth="1"/>
    <col min="6" max="6" width="11.28515625" style="18" customWidth="1"/>
    <col min="7" max="7" width="6.28515625" style="14" customWidth="1"/>
    <col min="8" max="8" width="8.85546875" style="18" customWidth="1"/>
    <col min="9" max="9" width="5.7109375" style="14" customWidth="1"/>
    <col min="10" max="10" width="9.5703125" style="18" customWidth="1"/>
    <col min="11" max="11" width="7.42578125" style="14" customWidth="1"/>
    <col min="12" max="12" width="11" style="18" customWidth="1"/>
    <col min="13" max="13" width="7.140625" style="14" customWidth="1"/>
    <col min="14" max="14" width="12.5703125" style="18" customWidth="1"/>
    <col min="15" max="15" width="5" style="14" bestFit="1" customWidth="1"/>
    <col min="16" max="16" width="5" style="18" bestFit="1" customWidth="1"/>
    <col min="17" max="17" width="5" style="14" bestFit="1" customWidth="1"/>
    <col min="18" max="18" width="10" style="18" customWidth="1"/>
    <col min="19" max="19" width="7.28515625" style="14" customWidth="1"/>
    <col min="20" max="20" width="10.7109375" style="18" bestFit="1" customWidth="1"/>
    <col min="21" max="21" width="7.7109375" style="14" customWidth="1"/>
    <col min="22" max="22" width="10.5703125" style="18" customWidth="1"/>
  </cols>
  <sheetData>
    <row r="1" spans="1:22" s="15" customFormat="1" ht="31.5" customHeight="1">
      <c r="A1" s="849">
        <v>21</v>
      </c>
      <c r="B1" s="850"/>
      <c r="C1" s="850"/>
      <c r="D1" s="850"/>
      <c r="E1" s="850"/>
      <c r="F1" s="850"/>
      <c r="G1" s="850"/>
      <c r="H1" s="850"/>
      <c r="I1" s="850"/>
      <c r="J1" s="850"/>
      <c r="K1" s="850"/>
      <c r="L1" s="850"/>
      <c r="M1" s="850"/>
      <c r="N1" s="850"/>
      <c r="O1" s="850"/>
      <c r="P1" s="850"/>
      <c r="Q1" s="850"/>
      <c r="R1" s="850"/>
      <c r="S1" s="850"/>
      <c r="T1" s="850"/>
      <c r="U1" s="850"/>
      <c r="V1" s="851"/>
    </row>
    <row r="2" spans="1:22" s="15" customFormat="1" ht="22.5" customHeight="1">
      <c r="A2" s="863" t="s">
        <v>193</v>
      </c>
      <c r="B2" s="864"/>
      <c r="C2" s="864"/>
      <c r="D2" s="864"/>
      <c r="E2" s="864"/>
      <c r="F2" s="864"/>
      <c r="G2" s="864"/>
      <c r="H2" s="864"/>
      <c r="I2" s="864"/>
      <c r="J2" s="864"/>
      <c r="K2" s="864"/>
      <c r="L2" s="864"/>
      <c r="M2" s="864"/>
      <c r="N2" s="864"/>
      <c r="O2" s="864"/>
      <c r="P2" s="864"/>
      <c r="Q2" s="864"/>
      <c r="R2" s="864"/>
      <c r="S2" s="864"/>
      <c r="T2" s="864"/>
      <c r="U2" s="864"/>
      <c r="V2" s="865"/>
    </row>
    <row r="3" spans="1:22" s="15" customFormat="1" ht="24" customHeight="1">
      <c r="A3" s="866" t="s">
        <v>556</v>
      </c>
      <c r="B3" s="867"/>
      <c r="C3" s="867"/>
      <c r="D3" s="867"/>
      <c r="E3" s="867"/>
      <c r="F3" s="867"/>
      <c r="G3" s="867"/>
      <c r="H3" s="867"/>
      <c r="I3" s="867"/>
      <c r="J3" s="867"/>
      <c r="K3" s="867"/>
      <c r="L3" s="867"/>
      <c r="M3" s="867"/>
      <c r="N3" s="867"/>
      <c r="O3" s="867"/>
      <c r="P3" s="867"/>
      <c r="Q3" s="867"/>
      <c r="R3" s="867"/>
      <c r="S3" s="867"/>
      <c r="T3" s="867"/>
      <c r="U3" s="867"/>
      <c r="V3" s="868"/>
    </row>
    <row r="4" spans="1:22" s="15" customFormat="1" ht="22.5" customHeight="1">
      <c r="A4" s="871" t="s">
        <v>55</v>
      </c>
      <c r="B4" s="874" t="s">
        <v>423</v>
      </c>
      <c r="C4" s="853" t="s">
        <v>435</v>
      </c>
      <c r="D4" s="854"/>
      <c r="E4" s="854"/>
      <c r="F4" s="855"/>
      <c r="G4" s="853" t="s">
        <v>422</v>
      </c>
      <c r="H4" s="854"/>
      <c r="I4" s="854"/>
      <c r="J4" s="855"/>
      <c r="K4" s="853" t="s">
        <v>436</v>
      </c>
      <c r="L4" s="854"/>
      <c r="M4" s="854"/>
      <c r="N4" s="855"/>
      <c r="O4" s="856" t="s">
        <v>437</v>
      </c>
      <c r="P4" s="857"/>
      <c r="Q4" s="857"/>
      <c r="R4" s="858"/>
      <c r="S4" s="853" t="s">
        <v>54</v>
      </c>
      <c r="T4" s="854"/>
      <c r="U4" s="854"/>
      <c r="V4" s="855"/>
    </row>
    <row r="5" spans="1:22" ht="40.5" customHeight="1">
      <c r="A5" s="872"/>
      <c r="B5" s="874"/>
      <c r="C5" s="852" t="s">
        <v>434</v>
      </c>
      <c r="D5" s="852"/>
      <c r="E5" s="852" t="s">
        <v>75</v>
      </c>
      <c r="F5" s="852"/>
      <c r="G5" s="852" t="s">
        <v>434</v>
      </c>
      <c r="H5" s="852"/>
      <c r="I5" s="852" t="s">
        <v>75</v>
      </c>
      <c r="J5" s="852"/>
      <c r="K5" s="852" t="s">
        <v>434</v>
      </c>
      <c r="L5" s="852"/>
      <c r="M5" s="852" t="s">
        <v>75</v>
      </c>
      <c r="N5" s="852"/>
      <c r="O5" s="853" t="s">
        <v>434</v>
      </c>
      <c r="P5" s="855"/>
      <c r="Q5" s="853" t="s">
        <v>75</v>
      </c>
      <c r="R5" s="855"/>
      <c r="S5" s="852" t="s">
        <v>434</v>
      </c>
      <c r="T5" s="852"/>
      <c r="U5" s="852" t="s">
        <v>75</v>
      </c>
      <c r="V5" s="852"/>
    </row>
    <row r="6" spans="1:22" ht="21.75" customHeight="1">
      <c r="A6" s="873"/>
      <c r="B6" s="874"/>
      <c r="C6" s="297" t="s">
        <v>66</v>
      </c>
      <c r="D6" s="298" t="s">
        <v>411</v>
      </c>
      <c r="E6" s="297" t="s">
        <v>66</v>
      </c>
      <c r="F6" s="298" t="s">
        <v>411</v>
      </c>
      <c r="G6" s="299" t="s">
        <v>66</v>
      </c>
      <c r="H6" s="300" t="s">
        <v>411</v>
      </c>
      <c r="I6" s="299" t="s">
        <v>66</v>
      </c>
      <c r="J6" s="300" t="s">
        <v>411</v>
      </c>
      <c r="K6" s="299" t="s">
        <v>66</v>
      </c>
      <c r="L6" s="300" t="s">
        <v>411</v>
      </c>
      <c r="M6" s="299" t="s">
        <v>66</v>
      </c>
      <c r="N6" s="300" t="s">
        <v>411</v>
      </c>
      <c r="O6" s="297" t="s">
        <v>66</v>
      </c>
      <c r="P6" s="298" t="s">
        <v>411</v>
      </c>
      <c r="Q6" s="297" t="s">
        <v>66</v>
      </c>
      <c r="R6" s="298" t="s">
        <v>411</v>
      </c>
      <c r="S6" s="297" t="s">
        <v>66</v>
      </c>
      <c r="T6" s="298" t="s">
        <v>411</v>
      </c>
      <c r="U6" s="297" t="s">
        <v>66</v>
      </c>
      <c r="V6" s="298" t="s">
        <v>411</v>
      </c>
    </row>
    <row r="7" spans="1:22">
      <c r="A7" s="301">
        <f>ROW(A1)</f>
        <v>1</v>
      </c>
      <c r="B7" s="302" t="s">
        <v>4</v>
      </c>
      <c r="C7" s="616">
        <v>1</v>
      </c>
      <c r="D7" s="277">
        <v>2.52</v>
      </c>
      <c r="E7" s="277">
        <v>28</v>
      </c>
      <c r="F7" s="277">
        <v>300.2</v>
      </c>
      <c r="G7" s="616">
        <v>0</v>
      </c>
      <c r="H7" s="617">
        <v>0</v>
      </c>
      <c r="I7" s="616">
        <v>5</v>
      </c>
      <c r="J7" s="617">
        <v>29.56</v>
      </c>
      <c r="K7" s="616">
        <v>4</v>
      </c>
      <c r="L7" s="617">
        <v>8.1999999999999993</v>
      </c>
      <c r="M7" s="616">
        <v>49</v>
      </c>
      <c r="N7" s="617">
        <v>500.29</v>
      </c>
      <c r="O7" s="618">
        <v>0</v>
      </c>
      <c r="P7" s="619">
        <v>0</v>
      </c>
      <c r="Q7" s="618">
        <v>0</v>
      </c>
      <c r="R7" s="619">
        <v>0</v>
      </c>
      <c r="S7" s="618">
        <f t="shared" ref="S7:S37" si="0">C7+G7+K7+O7</f>
        <v>5</v>
      </c>
      <c r="T7" s="619">
        <f t="shared" ref="T7:T37" si="1">D7+H7+L7+P7</f>
        <v>10.719999999999999</v>
      </c>
      <c r="U7" s="618">
        <f t="shared" ref="U7:U37" si="2">E7+I7+M7+Q7</f>
        <v>82</v>
      </c>
      <c r="V7" s="619">
        <f t="shared" ref="V7:V37" si="3">F7+J7+N7+R7</f>
        <v>830.05</v>
      </c>
    </row>
    <row r="8" spans="1:22" s="160" customFormat="1">
      <c r="A8" s="301">
        <f t="shared" ref="A8:A22" si="4">ROW(A2)</f>
        <v>2</v>
      </c>
      <c r="B8" s="254" t="s">
        <v>5</v>
      </c>
      <c r="C8" s="303">
        <v>39</v>
      </c>
      <c r="D8" s="157">
        <v>358.97</v>
      </c>
      <c r="E8" s="157">
        <v>404</v>
      </c>
      <c r="F8" s="157">
        <v>6200.23</v>
      </c>
      <c r="G8" s="303">
        <v>9</v>
      </c>
      <c r="H8" s="304">
        <v>157.88</v>
      </c>
      <c r="I8" s="303">
        <v>81</v>
      </c>
      <c r="J8" s="304">
        <v>888.61</v>
      </c>
      <c r="K8" s="303">
        <v>35</v>
      </c>
      <c r="L8" s="304">
        <v>386.47</v>
      </c>
      <c r="M8" s="303">
        <v>1556</v>
      </c>
      <c r="N8" s="304">
        <v>26380.37</v>
      </c>
      <c r="O8" s="307">
        <v>0</v>
      </c>
      <c r="P8" s="304">
        <v>0</v>
      </c>
      <c r="Q8" s="307">
        <v>0</v>
      </c>
      <c r="R8" s="304">
        <v>0</v>
      </c>
      <c r="S8" s="307">
        <f t="shared" si="0"/>
        <v>83</v>
      </c>
      <c r="T8" s="304">
        <f t="shared" si="1"/>
        <v>903.32</v>
      </c>
      <c r="U8" s="307">
        <f t="shared" si="2"/>
        <v>2041</v>
      </c>
      <c r="V8" s="304">
        <f t="shared" si="3"/>
        <v>33469.21</v>
      </c>
    </row>
    <row r="9" spans="1:22" s="160" customFormat="1">
      <c r="A9" s="301">
        <f t="shared" si="4"/>
        <v>3</v>
      </c>
      <c r="B9" s="254" t="s">
        <v>6</v>
      </c>
      <c r="C9" s="303">
        <v>4</v>
      </c>
      <c r="D9" s="157">
        <v>10.3</v>
      </c>
      <c r="E9" s="157">
        <v>454</v>
      </c>
      <c r="F9" s="157">
        <v>280.91000000000003</v>
      </c>
      <c r="G9" s="303">
        <v>0</v>
      </c>
      <c r="H9" s="304">
        <v>0</v>
      </c>
      <c r="I9" s="303">
        <v>0</v>
      </c>
      <c r="J9" s="304">
        <v>0</v>
      </c>
      <c r="K9" s="303">
        <v>10</v>
      </c>
      <c r="L9" s="304">
        <v>11.3</v>
      </c>
      <c r="M9" s="303">
        <v>925</v>
      </c>
      <c r="N9" s="304">
        <v>3112.13</v>
      </c>
      <c r="O9" s="307">
        <v>0</v>
      </c>
      <c r="P9" s="304">
        <v>0</v>
      </c>
      <c r="Q9" s="307">
        <v>0</v>
      </c>
      <c r="R9" s="304">
        <v>0</v>
      </c>
      <c r="S9" s="307">
        <f t="shared" si="0"/>
        <v>14</v>
      </c>
      <c r="T9" s="304">
        <f t="shared" si="1"/>
        <v>21.6</v>
      </c>
      <c r="U9" s="307">
        <f t="shared" si="2"/>
        <v>1379</v>
      </c>
      <c r="V9" s="304">
        <f t="shared" si="3"/>
        <v>3393.04</v>
      </c>
    </row>
    <row r="10" spans="1:22" s="183" customFormat="1">
      <c r="A10" s="301">
        <f t="shared" si="4"/>
        <v>4</v>
      </c>
      <c r="B10" s="257" t="s">
        <v>7</v>
      </c>
      <c r="C10" s="303">
        <v>12</v>
      </c>
      <c r="D10" s="157">
        <v>17.260000000000002</v>
      </c>
      <c r="E10" s="157">
        <v>97</v>
      </c>
      <c r="F10" s="157">
        <v>709.23</v>
      </c>
      <c r="G10" s="303">
        <v>0</v>
      </c>
      <c r="H10" s="304">
        <v>0</v>
      </c>
      <c r="I10" s="303">
        <v>0</v>
      </c>
      <c r="J10" s="304">
        <v>0</v>
      </c>
      <c r="K10" s="303">
        <v>38</v>
      </c>
      <c r="L10" s="304">
        <v>119.31</v>
      </c>
      <c r="M10" s="303">
        <v>181</v>
      </c>
      <c r="N10" s="304">
        <v>1713.22</v>
      </c>
      <c r="O10" s="308">
        <v>0</v>
      </c>
      <c r="P10" s="309">
        <v>0</v>
      </c>
      <c r="Q10" s="308">
        <v>0</v>
      </c>
      <c r="R10" s="309">
        <v>0</v>
      </c>
      <c r="S10" s="308">
        <f t="shared" si="0"/>
        <v>50</v>
      </c>
      <c r="T10" s="309">
        <f t="shared" si="1"/>
        <v>136.57</v>
      </c>
      <c r="U10" s="308">
        <f t="shared" si="2"/>
        <v>278</v>
      </c>
      <c r="V10" s="309">
        <f t="shared" si="3"/>
        <v>2422.4499999999998</v>
      </c>
    </row>
    <row r="11" spans="1:22" s="160" customFormat="1">
      <c r="A11" s="301">
        <f t="shared" si="4"/>
        <v>5</v>
      </c>
      <c r="B11" s="254" t="s">
        <v>8</v>
      </c>
      <c r="C11" s="303">
        <v>8</v>
      </c>
      <c r="D11" s="157">
        <v>11.96</v>
      </c>
      <c r="E11" s="157">
        <v>1125</v>
      </c>
      <c r="F11" s="157">
        <v>6091.46</v>
      </c>
      <c r="G11" s="303">
        <v>6</v>
      </c>
      <c r="H11" s="304">
        <v>8.24</v>
      </c>
      <c r="I11" s="303">
        <v>48</v>
      </c>
      <c r="J11" s="304">
        <v>63.14</v>
      </c>
      <c r="K11" s="303">
        <v>18</v>
      </c>
      <c r="L11" s="304">
        <v>12.89</v>
      </c>
      <c r="M11" s="303">
        <v>2086</v>
      </c>
      <c r="N11" s="304">
        <v>11887.05</v>
      </c>
      <c r="O11" s="307">
        <v>0</v>
      </c>
      <c r="P11" s="304">
        <v>0</v>
      </c>
      <c r="Q11" s="307">
        <v>0</v>
      </c>
      <c r="R11" s="304">
        <v>0</v>
      </c>
      <c r="S11" s="307">
        <f t="shared" si="0"/>
        <v>32</v>
      </c>
      <c r="T11" s="304">
        <f t="shared" si="1"/>
        <v>33.090000000000003</v>
      </c>
      <c r="U11" s="307">
        <f t="shared" si="2"/>
        <v>3259</v>
      </c>
      <c r="V11" s="304">
        <f t="shared" si="3"/>
        <v>18041.650000000001</v>
      </c>
    </row>
    <row r="12" spans="1:22" s="160" customFormat="1">
      <c r="A12" s="301">
        <f t="shared" si="4"/>
        <v>6</v>
      </c>
      <c r="B12" s="254" t="s">
        <v>9</v>
      </c>
      <c r="C12" s="303">
        <v>0</v>
      </c>
      <c r="D12" s="157">
        <v>15.27</v>
      </c>
      <c r="E12" s="157">
        <v>0</v>
      </c>
      <c r="F12" s="157">
        <v>128.24</v>
      </c>
      <c r="G12" s="303">
        <v>0</v>
      </c>
      <c r="H12" s="304">
        <v>0</v>
      </c>
      <c r="I12" s="303">
        <v>0</v>
      </c>
      <c r="J12" s="304">
        <v>0</v>
      </c>
      <c r="K12" s="303">
        <v>319</v>
      </c>
      <c r="L12" s="304">
        <v>549.92999999999995</v>
      </c>
      <c r="M12" s="303">
        <v>0</v>
      </c>
      <c r="N12" s="304">
        <v>3181</v>
      </c>
      <c r="O12" s="307">
        <v>4</v>
      </c>
      <c r="P12" s="304">
        <v>5.13</v>
      </c>
      <c r="Q12" s="307">
        <v>0</v>
      </c>
      <c r="R12" s="304">
        <v>0</v>
      </c>
      <c r="S12" s="307">
        <f t="shared" si="0"/>
        <v>323</v>
      </c>
      <c r="T12" s="304">
        <f t="shared" si="1"/>
        <v>570.32999999999993</v>
      </c>
      <c r="U12" s="307">
        <f t="shared" si="2"/>
        <v>0</v>
      </c>
      <c r="V12" s="304">
        <f t="shared" si="3"/>
        <v>3309.24</v>
      </c>
    </row>
    <row r="13" spans="1:22" s="160" customFormat="1">
      <c r="A13" s="301">
        <f t="shared" si="4"/>
        <v>7</v>
      </c>
      <c r="B13" s="254" t="s">
        <v>11</v>
      </c>
      <c r="C13" s="303">
        <v>0</v>
      </c>
      <c r="D13" s="157">
        <v>0</v>
      </c>
      <c r="E13" s="157">
        <v>0</v>
      </c>
      <c r="F13" s="157">
        <v>0</v>
      </c>
      <c r="G13" s="303">
        <v>0</v>
      </c>
      <c r="H13" s="304">
        <v>0</v>
      </c>
      <c r="I13" s="303">
        <v>0</v>
      </c>
      <c r="J13" s="304">
        <v>0</v>
      </c>
      <c r="K13" s="303">
        <v>15</v>
      </c>
      <c r="L13" s="304">
        <v>126.03</v>
      </c>
      <c r="M13" s="303">
        <v>213</v>
      </c>
      <c r="N13" s="304">
        <v>8098.99</v>
      </c>
      <c r="O13" s="307">
        <v>0</v>
      </c>
      <c r="P13" s="304">
        <v>0</v>
      </c>
      <c r="Q13" s="307">
        <v>0</v>
      </c>
      <c r="R13" s="304">
        <v>0</v>
      </c>
      <c r="S13" s="307">
        <f t="shared" si="0"/>
        <v>15</v>
      </c>
      <c r="T13" s="304">
        <f t="shared" si="1"/>
        <v>126.03</v>
      </c>
      <c r="U13" s="307">
        <f t="shared" si="2"/>
        <v>213</v>
      </c>
      <c r="V13" s="304">
        <f t="shared" si="3"/>
        <v>8098.99</v>
      </c>
    </row>
    <row r="14" spans="1:22" s="160" customFormat="1">
      <c r="A14" s="301">
        <f t="shared" si="4"/>
        <v>8</v>
      </c>
      <c r="B14" s="254" t="s">
        <v>12</v>
      </c>
      <c r="C14" s="303">
        <v>4</v>
      </c>
      <c r="D14" s="157">
        <v>6.22</v>
      </c>
      <c r="E14" s="157">
        <v>35</v>
      </c>
      <c r="F14" s="157">
        <v>183.74</v>
      </c>
      <c r="G14" s="303">
        <v>1</v>
      </c>
      <c r="H14" s="304">
        <v>1</v>
      </c>
      <c r="I14" s="303">
        <v>4</v>
      </c>
      <c r="J14" s="304">
        <v>32.450000000000003</v>
      </c>
      <c r="K14" s="303">
        <v>8</v>
      </c>
      <c r="L14" s="304">
        <v>42.12</v>
      </c>
      <c r="M14" s="303">
        <v>52</v>
      </c>
      <c r="N14" s="304">
        <v>346.53</v>
      </c>
      <c r="O14" s="307">
        <v>0</v>
      </c>
      <c r="P14" s="304">
        <v>0</v>
      </c>
      <c r="Q14" s="307">
        <v>0</v>
      </c>
      <c r="R14" s="304">
        <v>0</v>
      </c>
      <c r="S14" s="307">
        <f t="shared" si="0"/>
        <v>13</v>
      </c>
      <c r="T14" s="304">
        <f t="shared" si="1"/>
        <v>49.339999999999996</v>
      </c>
      <c r="U14" s="307">
        <f t="shared" si="2"/>
        <v>91</v>
      </c>
      <c r="V14" s="304">
        <f t="shared" si="3"/>
        <v>562.72</v>
      </c>
    </row>
    <row r="15" spans="1:22" s="160" customFormat="1">
      <c r="A15" s="301">
        <f t="shared" si="4"/>
        <v>9</v>
      </c>
      <c r="B15" s="254" t="s">
        <v>13</v>
      </c>
      <c r="C15" s="303">
        <v>3</v>
      </c>
      <c r="D15" s="157">
        <v>1.51</v>
      </c>
      <c r="E15" s="157">
        <v>45</v>
      </c>
      <c r="F15" s="157">
        <v>182.32</v>
      </c>
      <c r="G15" s="303">
        <v>0</v>
      </c>
      <c r="H15" s="304">
        <v>0</v>
      </c>
      <c r="I15" s="303">
        <v>5</v>
      </c>
      <c r="J15" s="304">
        <v>5.0999999999999996</v>
      </c>
      <c r="K15" s="303">
        <v>3</v>
      </c>
      <c r="L15" s="304">
        <v>5.35</v>
      </c>
      <c r="M15" s="303">
        <v>89</v>
      </c>
      <c r="N15" s="304">
        <v>673.73</v>
      </c>
      <c r="O15" s="307">
        <v>0</v>
      </c>
      <c r="P15" s="304">
        <v>0</v>
      </c>
      <c r="Q15" s="307">
        <v>0</v>
      </c>
      <c r="R15" s="304">
        <v>0</v>
      </c>
      <c r="S15" s="307">
        <f t="shared" si="0"/>
        <v>6</v>
      </c>
      <c r="T15" s="304">
        <f t="shared" si="1"/>
        <v>6.8599999999999994</v>
      </c>
      <c r="U15" s="307">
        <f t="shared" si="2"/>
        <v>139</v>
      </c>
      <c r="V15" s="304">
        <f t="shared" si="3"/>
        <v>861.15</v>
      </c>
    </row>
    <row r="16" spans="1:22" s="160" customFormat="1">
      <c r="A16" s="301">
        <f t="shared" si="4"/>
        <v>10</v>
      </c>
      <c r="B16" s="254" t="s">
        <v>14</v>
      </c>
      <c r="C16" s="303">
        <v>14</v>
      </c>
      <c r="D16" s="157">
        <v>24.79</v>
      </c>
      <c r="E16" s="157">
        <v>2203</v>
      </c>
      <c r="F16" s="157">
        <v>2731.25</v>
      </c>
      <c r="G16" s="303">
        <v>0</v>
      </c>
      <c r="H16" s="304">
        <v>0</v>
      </c>
      <c r="I16" s="303">
        <v>26</v>
      </c>
      <c r="J16" s="304">
        <v>14.3</v>
      </c>
      <c r="K16" s="303">
        <v>10</v>
      </c>
      <c r="L16" s="304">
        <v>61.45</v>
      </c>
      <c r="M16" s="303">
        <v>2121</v>
      </c>
      <c r="N16" s="304">
        <v>1417.27</v>
      </c>
      <c r="O16" s="307">
        <v>0</v>
      </c>
      <c r="P16" s="304">
        <v>0</v>
      </c>
      <c r="Q16" s="307">
        <v>0</v>
      </c>
      <c r="R16" s="304">
        <v>0</v>
      </c>
      <c r="S16" s="307">
        <f t="shared" si="0"/>
        <v>24</v>
      </c>
      <c r="T16" s="304">
        <f t="shared" si="1"/>
        <v>86.240000000000009</v>
      </c>
      <c r="U16" s="307">
        <f t="shared" si="2"/>
        <v>4350</v>
      </c>
      <c r="V16" s="304">
        <f t="shared" si="3"/>
        <v>4162.82</v>
      </c>
    </row>
    <row r="17" spans="1:22">
      <c r="A17" s="301">
        <f t="shared" si="4"/>
        <v>11</v>
      </c>
      <c r="B17" s="310" t="s">
        <v>15</v>
      </c>
      <c r="C17" s="303">
        <v>1</v>
      </c>
      <c r="D17" s="157">
        <v>0.01</v>
      </c>
      <c r="E17" s="157">
        <v>38</v>
      </c>
      <c r="F17" s="157">
        <v>163.08000000000001</v>
      </c>
      <c r="G17" s="303">
        <v>0</v>
      </c>
      <c r="H17" s="304">
        <v>0</v>
      </c>
      <c r="I17" s="303">
        <v>0</v>
      </c>
      <c r="J17" s="304">
        <v>0</v>
      </c>
      <c r="K17" s="303">
        <v>1</v>
      </c>
      <c r="L17" s="304">
        <v>0.01</v>
      </c>
      <c r="M17" s="303">
        <v>40</v>
      </c>
      <c r="N17" s="304">
        <v>120.01</v>
      </c>
      <c r="O17" s="311">
        <v>0</v>
      </c>
      <c r="P17" s="312">
        <v>0</v>
      </c>
      <c r="Q17" s="311">
        <v>0</v>
      </c>
      <c r="R17" s="312">
        <v>0</v>
      </c>
      <c r="S17" s="311">
        <f t="shared" si="0"/>
        <v>2</v>
      </c>
      <c r="T17" s="312">
        <f t="shared" si="1"/>
        <v>0.02</v>
      </c>
      <c r="U17" s="311">
        <f t="shared" si="2"/>
        <v>78</v>
      </c>
      <c r="V17" s="312">
        <f t="shared" si="3"/>
        <v>283.09000000000003</v>
      </c>
    </row>
    <row r="18" spans="1:22" s="160" customFormat="1">
      <c r="A18" s="301">
        <f t="shared" si="4"/>
        <v>12</v>
      </c>
      <c r="B18" s="254" t="s">
        <v>16</v>
      </c>
      <c r="C18" s="303">
        <v>1830</v>
      </c>
      <c r="D18" s="157">
        <v>4259.8999999999996</v>
      </c>
      <c r="E18" s="157">
        <v>17861</v>
      </c>
      <c r="F18" s="157">
        <v>65052.85</v>
      </c>
      <c r="G18" s="303">
        <v>151</v>
      </c>
      <c r="H18" s="304">
        <v>306.64</v>
      </c>
      <c r="I18" s="303">
        <v>1252</v>
      </c>
      <c r="J18" s="304">
        <v>4256.28</v>
      </c>
      <c r="K18" s="303">
        <v>4624</v>
      </c>
      <c r="L18" s="304">
        <v>14701</v>
      </c>
      <c r="M18" s="303">
        <v>38663</v>
      </c>
      <c r="N18" s="304">
        <v>164102.84</v>
      </c>
      <c r="O18" s="307">
        <v>0</v>
      </c>
      <c r="P18" s="304">
        <v>0</v>
      </c>
      <c r="Q18" s="307">
        <v>2</v>
      </c>
      <c r="R18" s="304">
        <v>5.1100000000000003</v>
      </c>
      <c r="S18" s="307">
        <f t="shared" si="0"/>
        <v>6605</v>
      </c>
      <c r="T18" s="304">
        <f t="shared" si="1"/>
        <v>19267.54</v>
      </c>
      <c r="U18" s="307">
        <f t="shared" si="2"/>
        <v>57778</v>
      </c>
      <c r="V18" s="304">
        <f t="shared" si="3"/>
        <v>233417.08</v>
      </c>
    </row>
    <row r="19" spans="1:22" s="160" customFormat="1">
      <c r="A19" s="301">
        <f t="shared" si="4"/>
        <v>13</v>
      </c>
      <c r="B19" s="254" t="s">
        <v>17</v>
      </c>
      <c r="C19" s="303">
        <v>26</v>
      </c>
      <c r="D19" s="157">
        <v>135.94</v>
      </c>
      <c r="E19" s="157">
        <v>335</v>
      </c>
      <c r="F19" s="157">
        <v>752.19</v>
      </c>
      <c r="G19" s="303">
        <v>8</v>
      </c>
      <c r="H19" s="304">
        <v>31.04</v>
      </c>
      <c r="I19" s="303">
        <v>55</v>
      </c>
      <c r="J19" s="304">
        <v>212.12</v>
      </c>
      <c r="K19" s="303">
        <v>28</v>
      </c>
      <c r="L19" s="304">
        <v>116.86</v>
      </c>
      <c r="M19" s="303">
        <v>454</v>
      </c>
      <c r="N19" s="304">
        <v>999.65</v>
      </c>
      <c r="O19" s="307">
        <v>0</v>
      </c>
      <c r="P19" s="304">
        <v>0</v>
      </c>
      <c r="Q19" s="307">
        <v>0</v>
      </c>
      <c r="R19" s="304">
        <v>0</v>
      </c>
      <c r="S19" s="307">
        <f t="shared" si="0"/>
        <v>62</v>
      </c>
      <c r="T19" s="304">
        <f t="shared" si="1"/>
        <v>283.83999999999997</v>
      </c>
      <c r="U19" s="307">
        <f t="shared" si="2"/>
        <v>844</v>
      </c>
      <c r="V19" s="304">
        <f t="shared" si="3"/>
        <v>1963.96</v>
      </c>
    </row>
    <row r="20" spans="1:22" s="160" customFormat="1">
      <c r="A20" s="301">
        <f t="shared" si="4"/>
        <v>14</v>
      </c>
      <c r="B20" s="254" t="s">
        <v>18</v>
      </c>
      <c r="C20" s="303">
        <v>6</v>
      </c>
      <c r="D20" s="157">
        <v>14.7</v>
      </c>
      <c r="E20" s="157">
        <v>72</v>
      </c>
      <c r="F20" s="157">
        <v>231.93</v>
      </c>
      <c r="G20" s="303">
        <v>12</v>
      </c>
      <c r="H20" s="304">
        <v>30.92</v>
      </c>
      <c r="I20" s="303">
        <v>95</v>
      </c>
      <c r="J20" s="304">
        <v>172.32</v>
      </c>
      <c r="K20" s="303">
        <v>35</v>
      </c>
      <c r="L20" s="304">
        <v>119.32</v>
      </c>
      <c r="M20" s="303">
        <v>255</v>
      </c>
      <c r="N20" s="304">
        <v>1024.71</v>
      </c>
      <c r="O20" s="307">
        <v>0</v>
      </c>
      <c r="P20" s="304">
        <v>0</v>
      </c>
      <c r="Q20" s="307">
        <v>0</v>
      </c>
      <c r="R20" s="304">
        <v>0</v>
      </c>
      <c r="S20" s="307">
        <f t="shared" si="0"/>
        <v>53</v>
      </c>
      <c r="T20" s="304">
        <f t="shared" si="1"/>
        <v>164.94</v>
      </c>
      <c r="U20" s="307">
        <f t="shared" si="2"/>
        <v>422</v>
      </c>
      <c r="V20" s="304">
        <f t="shared" si="3"/>
        <v>1428.96</v>
      </c>
    </row>
    <row r="21" spans="1:22" s="160" customFormat="1">
      <c r="A21" s="301">
        <f t="shared" si="4"/>
        <v>15</v>
      </c>
      <c r="B21" s="254" t="s">
        <v>19</v>
      </c>
      <c r="C21" s="303">
        <v>12</v>
      </c>
      <c r="D21" s="157">
        <v>8.4</v>
      </c>
      <c r="E21" s="157">
        <v>12</v>
      </c>
      <c r="F21" s="157">
        <v>8.4</v>
      </c>
      <c r="G21" s="303">
        <v>7</v>
      </c>
      <c r="H21" s="304">
        <v>3.75</v>
      </c>
      <c r="I21" s="303">
        <v>7</v>
      </c>
      <c r="J21" s="304">
        <v>3.75</v>
      </c>
      <c r="K21" s="303">
        <v>13</v>
      </c>
      <c r="L21" s="304">
        <v>8.6</v>
      </c>
      <c r="M21" s="303">
        <v>13</v>
      </c>
      <c r="N21" s="304">
        <v>8.6</v>
      </c>
      <c r="O21" s="307">
        <v>0</v>
      </c>
      <c r="P21" s="304">
        <v>0</v>
      </c>
      <c r="Q21" s="307">
        <v>0</v>
      </c>
      <c r="R21" s="304">
        <v>0</v>
      </c>
      <c r="S21" s="307">
        <f t="shared" si="0"/>
        <v>32</v>
      </c>
      <c r="T21" s="304">
        <f t="shared" si="1"/>
        <v>20.75</v>
      </c>
      <c r="U21" s="307">
        <f t="shared" si="2"/>
        <v>32</v>
      </c>
      <c r="V21" s="304">
        <f t="shared" si="3"/>
        <v>20.75</v>
      </c>
    </row>
    <row r="22" spans="1:22" ht="15" customHeight="1">
      <c r="A22" s="301">
        <f t="shared" si="4"/>
        <v>16</v>
      </c>
      <c r="B22" s="310" t="s">
        <v>20</v>
      </c>
      <c r="C22" s="303">
        <v>7</v>
      </c>
      <c r="D22" s="157">
        <v>5.82</v>
      </c>
      <c r="E22" s="157">
        <v>131</v>
      </c>
      <c r="F22" s="157">
        <v>173.8</v>
      </c>
      <c r="G22" s="303">
        <v>0</v>
      </c>
      <c r="H22" s="304">
        <v>0</v>
      </c>
      <c r="I22" s="303">
        <v>8</v>
      </c>
      <c r="J22" s="304">
        <v>6.39</v>
      </c>
      <c r="K22" s="303">
        <v>10</v>
      </c>
      <c r="L22" s="304">
        <v>7.6</v>
      </c>
      <c r="M22" s="303">
        <v>228</v>
      </c>
      <c r="N22" s="304">
        <v>471.54</v>
      </c>
      <c r="O22" s="305">
        <v>0</v>
      </c>
      <c r="P22" s="306">
        <v>0</v>
      </c>
      <c r="Q22" s="305">
        <v>0</v>
      </c>
      <c r="R22" s="306">
        <v>0</v>
      </c>
      <c r="S22" s="305">
        <f t="shared" si="0"/>
        <v>17</v>
      </c>
      <c r="T22" s="306">
        <f t="shared" si="1"/>
        <v>13.42</v>
      </c>
      <c r="U22" s="305">
        <f t="shared" si="2"/>
        <v>367</v>
      </c>
      <c r="V22" s="306">
        <f t="shared" si="3"/>
        <v>651.73</v>
      </c>
    </row>
    <row r="23" spans="1:22" s="21" customFormat="1" ht="15" customHeight="1">
      <c r="A23" s="869" t="s">
        <v>96</v>
      </c>
      <c r="B23" s="870"/>
      <c r="C23" s="313">
        <f t="shared" ref="C23:R23" si="5">SUM(C7:C22)</f>
        <v>1967</v>
      </c>
      <c r="D23" s="314">
        <f t="shared" si="5"/>
        <v>4873.5699999999988</v>
      </c>
      <c r="E23" s="313">
        <f t="shared" si="5"/>
        <v>22840</v>
      </c>
      <c r="F23" s="314">
        <f t="shared" si="5"/>
        <v>83189.829999999987</v>
      </c>
      <c r="G23" s="313">
        <f t="shared" si="5"/>
        <v>194</v>
      </c>
      <c r="H23" s="314">
        <f t="shared" si="5"/>
        <v>539.47</v>
      </c>
      <c r="I23" s="313">
        <f t="shared" si="5"/>
        <v>1586</v>
      </c>
      <c r="J23" s="314">
        <f t="shared" si="5"/>
        <v>5684.0199999999995</v>
      </c>
      <c r="K23" s="313">
        <f t="shared" si="5"/>
        <v>5171</v>
      </c>
      <c r="L23" s="314">
        <f t="shared" si="5"/>
        <v>16276.44</v>
      </c>
      <c r="M23" s="313">
        <f t="shared" si="5"/>
        <v>46925</v>
      </c>
      <c r="N23" s="314">
        <f t="shared" si="5"/>
        <v>224037.93</v>
      </c>
      <c r="O23" s="313">
        <f t="shared" si="5"/>
        <v>4</v>
      </c>
      <c r="P23" s="314">
        <f t="shared" si="5"/>
        <v>5.13</v>
      </c>
      <c r="Q23" s="313">
        <f t="shared" si="5"/>
        <v>2</v>
      </c>
      <c r="R23" s="314">
        <f t="shared" si="5"/>
        <v>5.1100000000000003</v>
      </c>
      <c r="S23" s="313">
        <f t="shared" si="0"/>
        <v>7336</v>
      </c>
      <c r="T23" s="314">
        <f t="shared" si="1"/>
        <v>21694.61</v>
      </c>
      <c r="U23" s="313">
        <f t="shared" si="2"/>
        <v>71353</v>
      </c>
      <c r="V23" s="314">
        <f t="shared" si="3"/>
        <v>312916.88999999996</v>
      </c>
    </row>
    <row r="24" spans="1:22" s="160" customFormat="1">
      <c r="A24" s="253">
        <f>ROW(A1)</f>
        <v>1</v>
      </c>
      <c r="B24" s="254" t="s">
        <v>24</v>
      </c>
      <c r="C24" s="303">
        <v>0</v>
      </c>
      <c r="D24" s="304">
        <v>0</v>
      </c>
      <c r="E24" s="157">
        <v>0</v>
      </c>
      <c r="F24" s="304">
        <v>0</v>
      </c>
      <c r="G24" s="303">
        <v>0</v>
      </c>
      <c r="H24" s="304">
        <v>0</v>
      </c>
      <c r="I24" s="303">
        <v>0</v>
      </c>
      <c r="J24" s="304">
        <v>0</v>
      </c>
      <c r="K24" s="303">
        <v>0</v>
      </c>
      <c r="L24" s="304">
        <v>0</v>
      </c>
      <c r="M24" s="303">
        <v>0</v>
      </c>
      <c r="N24" s="304">
        <v>0</v>
      </c>
      <c r="O24" s="307">
        <v>0</v>
      </c>
      <c r="P24" s="304">
        <v>0</v>
      </c>
      <c r="Q24" s="307">
        <v>0</v>
      </c>
      <c r="R24" s="304">
        <v>0</v>
      </c>
      <c r="S24" s="307">
        <f t="shared" si="0"/>
        <v>0</v>
      </c>
      <c r="T24" s="304">
        <f t="shared" si="1"/>
        <v>0</v>
      </c>
      <c r="U24" s="307">
        <f t="shared" si="2"/>
        <v>0</v>
      </c>
      <c r="V24" s="304">
        <f t="shared" si="3"/>
        <v>0</v>
      </c>
    </row>
    <row r="25" spans="1:22" s="160" customFormat="1">
      <c r="A25" s="253">
        <f t="shared" ref="A25:A31" si="6">ROW(A2)</f>
        <v>2</v>
      </c>
      <c r="B25" s="254" t="s">
        <v>220</v>
      </c>
      <c r="C25" s="303">
        <v>0</v>
      </c>
      <c r="D25" s="304">
        <v>0</v>
      </c>
      <c r="E25" s="303">
        <v>0</v>
      </c>
      <c r="F25" s="304">
        <v>0</v>
      </c>
      <c r="G25" s="303">
        <v>1</v>
      </c>
      <c r="H25" s="304">
        <v>0.55000000000000004</v>
      </c>
      <c r="I25" s="303">
        <v>1</v>
      </c>
      <c r="J25" s="304">
        <v>6.05</v>
      </c>
      <c r="K25" s="303">
        <v>2</v>
      </c>
      <c r="L25" s="304">
        <v>1.91</v>
      </c>
      <c r="M25" s="303">
        <v>2</v>
      </c>
      <c r="N25" s="304">
        <v>81.650000000000006</v>
      </c>
      <c r="O25" s="307">
        <v>0</v>
      </c>
      <c r="P25" s="304">
        <v>0</v>
      </c>
      <c r="Q25" s="307">
        <v>0</v>
      </c>
      <c r="R25" s="304">
        <v>0</v>
      </c>
      <c r="S25" s="307">
        <f t="shared" si="0"/>
        <v>3</v>
      </c>
      <c r="T25" s="304">
        <f t="shared" si="1"/>
        <v>2.46</v>
      </c>
      <c r="U25" s="307">
        <f t="shared" si="2"/>
        <v>3</v>
      </c>
      <c r="V25" s="304">
        <f t="shared" si="3"/>
        <v>87.7</v>
      </c>
    </row>
    <row r="26" spans="1:22" s="160" customFormat="1">
      <c r="A26" s="253">
        <f t="shared" si="6"/>
        <v>3</v>
      </c>
      <c r="B26" s="254" t="s">
        <v>21</v>
      </c>
      <c r="C26" s="303">
        <v>21</v>
      </c>
      <c r="D26" s="304">
        <v>59.61</v>
      </c>
      <c r="E26" s="303">
        <v>847</v>
      </c>
      <c r="F26" s="304">
        <v>2920.91</v>
      </c>
      <c r="G26" s="303">
        <v>0</v>
      </c>
      <c r="H26" s="304">
        <v>0</v>
      </c>
      <c r="I26" s="303">
        <v>4</v>
      </c>
      <c r="J26" s="304">
        <v>17.71</v>
      </c>
      <c r="K26" s="303">
        <v>1</v>
      </c>
      <c r="L26" s="304">
        <v>7.91</v>
      </c>
      <c r="M26" s="303">
        <v>102</v>
      </c>
      <c r="N26" s="304">
        <v>447.76</v>
      </c>
      <c r="O26" s="307">
        <v>0</v>
      </c>
      <c r="P26" s="304">
        <v>0</v>
      </c>
      <c r="Q26" s="307">
        <v>0</v>
      </c>
      <c r="R26" s="304">
        <v>0</v>
      </c>
      <c r="S26" s="307">
        <f t="shared" si="0"/>
        <v>22</v>
      </c>
      <c r="T26" s="304">
        <f t="shared" si="1"/>
        <v>67.52</v>
      </c>
      <c r="U26" s="307">
        <f t="shared" si="2"/>
        <v>953</v>
      </c>
      <c r="V26" s="304">
        <f t="shared" si="3"/>
        <v>3386.38</v>
      </c>
    </row>
    <row r="27" spans="1:22" s="160" customFormat="1">
      <c r="A27" s="253">
        <f t="shared" si="6"/>
        <v>4</v>
      </c>
      <c r="B27" s="254" t="s">
        <v>22</v>
      </c>
      <c r="C27" s="303">
        <v>5</v>
      </c>
      <c r="D27" s="304">
        <v>5.92</v>
      </c>
      <c r="E27" s="303">
        <v>310</v>
      </c>
      <c r="F27" s="304">
        <v>1106.72</v>
      </c>
      <c r="G27" s="303">
        <v>1</v>
      </c>
      <c r="H27" s="304">
        <v>0.01</v>
      </c>
      <c r="I27" s="303">
        <v>8</v>
      </c>
      <c r="J27" s="304">
        <v>38.200000000000003</v>
      </c>
      <c r="K27" s="303">
        <v>8</v>
      </c>
      <c r="L27" s="304">
        <v>4.0199999999999996</v>
      </c>
      <c r="M27" s="303">
        <v>219</v>
      </c>
      <c r="N27" s="304">
        <v>1541.91</v>
      </c>
      <c r="O27" s="307">
        <v>0</v>
      </c>
      <c r="P27" s="304">
        <v>0</v>
      </c>
      <c r="Q27" s="307">
        <v>0</v>
      </c>
      <c r="R27" s="304">
        <v>0</v>
      </c>
      <c r="S27" s="307">
        <f t="shared" si="0"/>
        <v>14</v>
      </c>
      <c r="T27" s="304">
        <f t="shared" si="1"/>
        <v>9.9499999999999993</v>
      </c>
      <c r="U27" s="307">
        <f t="shared" si="2"/>
        <v>537</v>
      </c>
      <c r="V27" s="304">
        <f t="shared" si="3"/>
        <v>2686.83</v>
      </c>
    </row>
    <row r="28" spans="1:22" s="160" customFormat="1">
      <c r="A28" s="253">
        <f t="shared" si="6"/>
        <v>5</v>
      </c>
      <c r="B28" s="254" t="s">
        <v>10</v>
      </c>
      <c r="C28" s="303">
        <v>6</v>
      </c>
      <c r="D28" s="304">
        <v>10.36</v>
      </c>
      <c r="E28" s="303">
        <v>219</v>
      </c>
      <c r="F28" s="304">
        <v>536.6</v>
      </c>
      <c r="G28" s="303">
        <v>0</v>
      </c>
      <c r="H28" s="304">
        <v>0</v>
      </c>
      <c r="I28" s="303">
        <v>11</v>
      </c>
      <c r="J28" s="304">
        <v>58.25</v>
      </c>
      <c r="K28" s="303">
        <v>16</v>
      </c>
      <c r="L28" s="304">
        <v>681.87</v>
      </c>
      <c r="M28" s="303">
        <v>262</v>
      </c>
      <c r="N28" s="304">
        <v>2773.22</v>
      </c>
      <c r="O28" s="307">
        <v>0</v>
      </c>
      <c r="P28" s="304">
        <v>0</v>
      </c>
      <c r="Q28" s="307">
        <v>0</v>
      </c>
      <c r="R28" s="304">
        <v>0</v>
      </c>
      <c r="S28" s="307">
        <f t="shared" si="0"/>
        <v>22</v>
      </c>
      <c r="T28" s="304">
        <f t="shared" si="1"/>
        <v>692.23</v>
      </c>
      <c r="U28" s="307">
        <f t="shared" si="2"/>
        <v>492</v>
      </c>
      <c r="V28" s="304">
        <f t="shared" si="3"/>
        <v>3368.0699999999997</v>
      </c>
    </row>
    <row r="29" spans="1:22" s="160" customFormat="1">
      <c r="A29" s="253">
        <f t="shared" si="6"/>
        <v>6</v>
      </c>
      <c r="B29" s="254" t="s">
        <v>23</v>
      </c>
      <c r="C29" s="303">
        <v>1</v>
      </c>
      <c r="D29" s="304">
        <v>1.56</v>
      </c>
      <c r="E29" s="303">
        <v>62</v>
      </c>
      <c r="F29" s="304">
        <v>368.73</v>
      </c>
      <c r="G29" s="303">
        <v>0</v>
      </c>
      <c r="H29" s="304">
        <v>0</v>
      </c>
      <c r="I29" s="303">
        <v>0</v>
      </c>
      <c r="J29" s="304">
        <v>0</v>
      </c>
      <c r="K29" s="303">
        <v>1</v>
      </c>
      <c r="L29" s="304">
        <v>1.56</v>
      </c>
      <c r="M29" s="303">
        <v>49</v>
      </c>
      <c r="N29" s="304">
        <v>412.2</v>
      </c>
      <c r="O29" s="307">
        <v>0</v>
      </c>
      <c r="P29" s="304">
        <v>0</v>
      </c>
      <c r="Q29" s="307">
        <v>0</v>
      </c>
      <c r="R29" s="304">
        <v>0</v>
      </c>
      <c r="S29" s="307">
        <f t="shared" si="0"/>
        <v>2</v>
      </c>
      <c r="T29" s="304">
        <f t="shared" si="1"/>
        <v>3.12</v>
      </c>
      <c r="U29" s="307">
        <f t="shared" si="2"/>
        <v>111</v>
      </c>
      <c r="V29" s="304">
        <f t="shared" si="3"/>
        <v>780.93000000000006</v>
      </c>
    </row>
    <row r="30" spans="1:22" s="160" customFormat="1">
      <c r="A30" s="253">
        <f t="shared" si="6"/>
        <v>7</v>
      </c>
      <c r="B30" s="254" t="s">
        <v>181</v>
      </c>
      <c r="C30" s="303">
        <v>84</v>
      </c>
      <c r="D30" s="304">
        <v>40.35</v>
      </c>
      <c r="E30" s="303">
        <v>7287</v>
      </c>
      <c r="F30" s="304">
        <v>2070.8200000000002</v>
      </c>
      <c r="G30" s="303">
        <v>4</v>
      </c>
      <c r="H30" s="304">
        <v>1.9</v>
      </c>
      <c r="I30" s="303">
        <v>213</v>
      </c>
      <c r="J30" s="304">
        <v>70.98</v>
      </c>
      <c r="K30" s="303">
        <v>35</v>
      </c>
      <c r="L30" s="304">
        <v>19.350000000000001</v>
      </c>
      <c r="M30" s="303">
        <v>3101</v>
      </c>
      <c r="N30" s="304">
        <v>1026.6500000000001</v>
      </c>
      <c r="O30" s="307">
        <v>0</v>
      </c>
      <c r="P30" s="304">
        <v>0</v>
      </c>
      <c r="Q30" s="307">
        <v>0</v>
      </c>
      <c r="R30" s="304">
        <v>0</v>
      </c>
      <c r="S30" s="307">
        <f t="shared" si="0"/>
        <v>123</v>
      </c>
      <c r="T30" s="304">
        <f t="shared" si="1"/>
        <v>61.6</v>
      </c>
      <c r="U30" s="307">
        <f t="shared" si="2"/>
        <v>10601</v>
      </c>
      <c r="V30" s="304">
        <f t="shared" si="3"/>
        <v>3168.4500000000003</v>
      </c>
    </row>
    <row r="31" spans="1:22" s="160" customFormat="1">
      <c r="A31" s="253">
        <f t="shared" si="6"/>
        <v>8</v>
      </c>
      <c r="B31" s="254" t="s">
        <v>25</v>
      </c>
      <c r="C31" s="303">
        <v>0</v>
      </c>
      <c r="D31" s="304">
        <v>0</v>
      </c>
      <c r="E31" s="303">
        <v>0</v>
      </c>
      <c r="F31" s="304">
        <v>0</v>
      </c>
      <c r="G31" s="303">
        <v>0</v>
      </c>
      <c r="H31" s="304">
        <v>0</v>
      </c>
      <c r="I31" s="303">
        <v>0</v>
      </c>
      <c r="J31" s="304">
        <v>0</v>
      </c>
      <c r="K31" s="303">
        <v>0</v>
      </c>
      <c r="L31" s="304">
        <v>0</v>
      </c>
      <c r="M31" s="303">
        <v>0</v>
      </c>
      <c r="N31" s="304">
        <v>0</v>
      </c>
      <c r="O31" s="307">
        <v>0</v>
      </c>
      <c r="P31" s="304">
        <v>0</v>
      </c>
      <c r="Q31" s="307">
        <v>0</v>
      </c>
      <c r="R31" s="304">
        <v>0</v>
      </c>
      <c r="S31" s="307">
        <f t="shared" si="0"/>
        <v>0</v>
      </c>
      <c r="T31" s="304">
        <f t="shared" si="1"/>
        <v>0</v>
      </c>
      <c r="U31" s="307">
        <f t="shared" si="2"/>
        <v>0</v>
      </c>
      <c r="V31" s="304">
        <f t="shared" si="3"/>
        <v>0</v>
      </c>
    </row>
    <row r="32" spans="1:22" s="3" customFormat="1" ht="15" customHeight="1">
      <c r="A32" s="875" t="s">
        <v>97</v>
      </c>
      <c r="B32" s="876"/>
      <c r="C32" s="313">
        <f t="shared" ref="C32:R32" si="7">SUM(C24:C31)</f>
        <v>117</v>
      </c>
      <c r="D32" s="314">
        <f t="shared" si="7"/>
        <v>117.80000000000001</v>
      </c>
      <c r="E32" s="313">
        <f t="shared" si="7"/>
        <v>8725</v>
      </c>
      <c r="F32" s="314">
        <f t="shared" si="7"/>
        <v>7003.7800000000007</v>
      </c>
      <c r="G32" s="313">
        <f t="shared" si="7"/>
        <v>6</v>
      </c>
      <c r="H32" s="314">
        <f t="shared" si="7"/>
        <v>2.46</v>
      </c>
      <c r="I32" s="313">
        <f t="shared" si="7"/>
        <v>237</v>
      </c>
      <c r="J32" s="314">
        <f t="shared" si="7"/>
        <v>191.19</v>
      </c>
      <c r="K32" s="313">
        <f t="shared" si="7"/>
        <v>63</v>
      </c>
      <c r="L32" s="314">
        <f t="shared" si="7"/>
        <v>716.62</v>
      </c>
      <c r="M32" s="313">
        <f t="shared" si="7"/>
        <v>3735</v>
      </c>
      <c r="N32" s="314">
        <f t="shared" si="7"/>
        <v>6283.3899999999994</v>
      </c>
      <c r="O32" s="315">
        <f t="shared" si="7"/>
        <v>0</v>
      </c>
      <c r="P32" s="316">
        <f t="shared" si="7"/>
        <v>0</v>
      </c>
      <c r="Q32" s="315">
        <f t="shared" si="7"/>
        <v>0</v>
      </c>
      <c r="R32" s="316">
        <f t="shared" si="7"/>
        <v>0</v>
      </c>
      <c r="S32" s="315">
        <f t="shared" si="0"/>
        <v>186</v>
      </c>
      <c r="T32" s="316">
        <f t="shared" si="1"/>
        <v>836.88</v>
      </c>
      <c r="U32" s="315">
        <f t="shared" si="2"/>
        <v>12697</v>
      </c>
      <c r="V32" s="316">
        <f t="shared" si="3"/>
        <v>13478.36</v>
      </c>
    </row>
    <row r="33" spans="1:22" s="160" customFormat="1">
      <c r="A33" s="253">
        <v>1</v>
      </c>
      <c r="B33" s="398" t="s">
        <v>27</v>
      </c>
      <c r="C33" s="303">
        <v>0</v>
      </c>
      <c r="D33" s="304">
        <v>0</v>
      </c>
      <c r="E33" s="303">
        <v>0</v>
      </c>
      <c r="F33" s="304">
        <v>0</v>
      </c>
      <c r="G33" s="303">
        <v>0</v>
      </c>
      <c r="H33" s="304">
        <v>0</v>
      </c>
      <c r="I33" s="303">
        <v>0</v>
      </c>
      <c r="J33" s="304">
        <v>0</v>
      </c>
      <c r="K33" s="303">
        <v>279</v>
      </c>
      <c r="L33" s="304">
        <v>1506.9</v>
      </c>
      <c r="M33" s="303">
        <v>5748</v>
      </c>
      <c r="N33" s="304">
        <v>16434.62</v>
      </c>
      <c r="O33" s="307">
        <v>0</v>
      </c>
      <c r="P33" s="304">
        <v>0</v>
      </c>
      <c r="Q33" s="307">
        <v>0</v>
      </c>
      <c r="R33" s="304">
        <v>0</v>
      </c>
      <c r="S33" s="307">
        <f t="shared" si="0"/>
        <v>279</v>
      </c>
      <c r="T33" s="304">
        <f t="shared" si="1"/>
        <v>1506.9</v>
      </c>
      <c r="U33" s="307">
        <f t="shared" si="2"/>
        <v>5748</v>
      </c>
      <c r="V33" s="304">
        <f t="shared" si="3"/>
        <v>16434.62</v>
      </c>
    </row>
    <row r="34" spans="1:22" s="3" customFormat="1">
      <c r="A34" s="859" t="s">
        <v>191</v>
      </c>
      <c r="B34" s="860"/>
      <c r="C34" s="314">
        <f t="shared" ref="C34:R34" si="8">C33</f>
        <v>0</v>
      </c>
      <c r="D34" s="314">
        <f t="shared" si="8"/>
        <v>0</v>
      </c>
      <c r="E34" s="313">
        <f t="shared" si="8"/>
        <v>0</v>
      </c>
      <c r="F34" s="314">
        <f t="shared" si="8"/>
        <v>0</v>
      </c>
      <c r="G34" s="313">
        <f t="shared" si="8"/>
        <v>0</v>
      </c>
      <c r="H34" s="314">
        <f t="shared" si="8"/>
        <v>0</v>
      </c>
      <c r="I34" s="313">
        <f t="shared" si="8"/>
        <v>0</v>
      </c>
      <c r="J34" s="314">
        <f t="shared" si="8"/>
        <v>0</v>
      </c>
      <c r="K34" s="313">
        <f t="shared" si="8"/>
        <v>279</v>
      </c>
      <c r="L34" s="314">
        <f t="shared" si="8"/>
        <v>1506.9</v>
      </c>
      <c r="M34" s="313">
        <f t="shared" si="8"/>
        <v>5748</v>
      </c>
      <c r="N34" s="314">
        <f t="shared" si="8"/>
        <v>16434.62</v>
      </c>
      <c r="O34" s="313">
        <f t="shared" si="8"/>
        <v>0</v>
      </c>
      <c r="P34" s="314">
        <f t="shared" si="8"/>
        <v>0</v>
      </c>
      <c r="Q34" s="313">
        <f t="shared" si="8"/>
        <v>0</v>
      </c>
      <c r="R34" s="314">
        <f t="shared" si="8"/>
        <v>0</v>
      </c>
      <c r="S34" s="313">
        <f t="shared" si="0"/>
        <v>279</v>
      </c>
      <c r="T34" s="314">
        <f t="shared" si="1"/>
        <v>1506.9</v>
      </c>
      <c r="U34" s="313">
        <f t="shared" si="2"/>
        <v>5748</v>
      </c>
      <c r="V34" s="314">
        <f t="shared" si="3"/>
        <v>16434.62</v>
      </c>
    </row>
    <row r="35" spans="1:22" s="160" customFormat="1">
      <c r="A35" s="253">
        <v>1</v>
      </c>
      <c r="B35" s="254" t="s">
        <v>28</v>
      </c>
      <c r="C35" s="303">
        <v>47</v>
      </c>
      <c r="D35" s="304">
        <v>96.21</v>
      </c>
      <c r="E35" s="303">
        <v>2434</v>
      </c>
      <c r="F35" s="304">
        <v>5029.17</v>
      </c>
      <c r="G35" s="303">
        <v>0</v>
      </c>
      <c r="H35" s="304">
        <v>0</v>
      </c>
      <c r="I35" s="303">
        <v>0</v>
      </c>
      <c r="J35" s="304">
        <v>0</v>
      </c>
      <c r="K35" s="303">
        <v>109</v>
      </c>
      <c r="L35" s="304">
        <v>65.83</v>
      </c>
      <c r="M35" s="303">
        <v>12573</v>
      </c>
      <c r="N35" s="304">
        <v>24094.14</v>
      </c>
      <c r="O35" s="307">
        <v>0</v>
      </c>
      <c r="P35" s="304">
        <v>0</v>
      </c>
      <c r="Q35" s="307">
        <v>0</v>
      </c>
      <c r="R35" s="304">
        <v>0</v>
      </c>
      <c r="S35" s="307">
        <f t="shared" si="0"/>
        <v>156</v>
      </c>
      <c r="T35" s="304">
        <f t="shared" si="1"/>
        <v>162.04</v>
      </c>
      <c r="U35" s="307">
        <f t="shared" si="2"/>
        <v>15007</v>
      </c>
      <c r="V35" s="304">
        <f t="shared" si="3"/>
        <v>29123.309999999998</v>
      </c>
    </row>
    <row r="36" spans="1:22" s="3" customFormat="1">
      <c r="A36" s="859" t="s">
        <v>192</v>
      </c>
      <c r="B36" s="860"/>
      <c r="C36" s="313">
        <f t="shared" ref="C36:R36" si="9">C35</f>
        <v>47</v>
      </c>
      <c r="D36" s="314">
        <f t="shared" si="9"/>
        <v>96.21</v>
      </c>
      <c r="E36" s="313">
        <f t="shared" si="9"/>
        <v>2434</v>
      </c>
      <c r="F36" s="314">
        <f t="shared" si="9"/>
        <v>5029.17</v>
      </c>
      <c r="G36" s="313">
        <f t="shared" si="9"/>
        <v>0</v>
      </c>
      <c r="H36" s="314">
        <f t="shared" si="9"/>
        <v>0</v>
      </c>
      <c r="I36" s="313">
        <f t="shared" si="9"/>
        <v>0</v>
      </c>
      <c r="J36" s="314">
        <f t="shared" si="9"/>
        <v>0</v>
      </c>
      <c r="K36" s="313">
        <f t="shared" si="9"/>
        <v>109</v>
      </c>
      <c r="L36" s="314">
        <f t="shared" si="9"/>
        <v>65.83</v>
      </c>
      <c r="M36" s="313">
        <f t="shared" si="9"/>
        <v>12573</v>
      </c>
      <c r="N36" s="314">
        <f t="shared" si="9"/>
        <v>24094.14</v>
      </c>
      <c r="O36" s="313">
        <f t="shared" si="9"/>
        <v>0</v>
      </c>
      <c r="P36" s="314">
        <f t="shared" si="9"/>
        <v>0</v>
      </c>
      <c r="Q36" s="313">
        <f t="shared" si="9"/>
        <v>0</v>
      </c>
      <c r="R36" s="314">
        <f t="shared" si="9"/>
        <v>0</v>
      </c>
      <c r="S36" s="313">
        <f t="shared" si="0"/>
        <v>156</v>
      </c>
      <c r="T36" s="314">
        <f t="shared" si="1"/>
        <v>162.04</v>
      </c>
      <c r="U36" s="313">
        <f t="shared" si="2"/>
        <v>15007</v>
      </c>
      <c r="V36" s="314">
        <f t="shared" si="3"/>
        <v>29123.309999999998</v>
      </c>
    </row>
    <row r="37" spans="1:22">
      <c r="A37" s="861" t="s">
        <v>87</v>
      </c>
      <c r="B37" s="862"/>
      <c r="C37" s="317">
        <f t="shared" ref="C37:R37" si="10">C23+C32+C34+C36</f>
        <v>2131</v>
      </c>
      <c r="D37" s="318">
        <f t="shared" si="10"/>
        <v>5087.579999999999</v>
      </c>
      <c r="E37" s="317">
        <f t="shared" si="10"/>
        <v>33999</v>
      </c>
      <c r="F37" s="318">
        <f t="shared" si="10"/>
        <v>95222.779999999984</v>
      </c>
      <c r="G37" s="317">
        <f t="shared" si="10"/>
        <v>200</v>
      </c>
      <c r="H37" s="318">
        <f t="shared" si="10"/>
        <v>541.93000000000006</v>
      </c>
      <c r="I37" s="317">
        <f t="shared" si="10"/>
        <v>1823</v>
      </c>
      <c r="J37" s="318">
        <f t="shared" si="10"/>
        <v>5875.2099999999991</v>
      </c>
      <c r="K37" s="317">
        <f t="shared" si="10"/>
        <v>5622</v>
      </c>
      <c r="L37" s="318">
        <f t="shared" si="10"/>
        <v>18565.790000000005</v>
      </c>
      <c r="M37" s="317">
        <f t="shared" si="10"/>
        <v>68981</v>
      </c>
      <c r="N37" s="318">
        <f t="shared" si="10"/>
        <v>270850.08</v>
      </c>
      <c r="O37" s="317">
        <f t="shared" si="10"/>
        <v>4</v>
      </c>
      <c r="P37" s="318">
        <f t="shared" si="10"/>
        <v>5.13</v>
      </c>
      <c r="Q37" s="317">
        <f t="shared" si="10"/>
        <v>2</v>
      </c>
      <c r="R37" s="318">
        <f t="shared" si="10"/>
        <v>5.1100000000000003</v>
      </c>
      <c r="S37" s="317">
        <f t="shared" si="0"/>
        <v>7957</v>
      </c>
      <c r="T37" s="318">
        <f t="shared" si="1"/>
        <v>24200.430000000004</v>
      </c>
      <c r="U37" s="317">
        <f t="shared" si="2"/>
        <v>104805</v>
      </c>
      <c r="V37" s="318">
        <f t="shared" si="3"/>
        <v>371953.18</v>
      </c>
    </row>
  </sheetData>
  <mergeCells count="25">
    <mergeCell ref="A34:B34"/>
    <mergeCell ref="A36:B36"/>
    <mergeCell ref="A37:B37"/>
    <mergeCell ref="C5:D5"/>
    <mergeCell ref="A2:V2"/>
    <mergeCell ref="A3:V3"/>
    <mergeCell ref="I5:J5"/>
    <mergeCell ref="A23:B23"/>
    <mergeCell ref="A4:A6"/>
    <mergeCell ref="B4:B6"/>
    <mergeCell ref="A32:B32"/>
    <mergeCell ref="A1:V1"/>
    <mergeCell ref="U5:V5"/>
    <mergeCell ref="C4:F4"/>
    <mergeCell ref="G4:J4"/>
    <mergeCell ref="K4:N4"/>
    <mergeCell ref="O4:R4"/>
    <mergeCell ref="S4:V4"/>
    <mergeCell ref="K5:L5"/>
    <mergeCell ref="M5:N5"/>
    <mergeCell ref="O5:P5"/>
    <mergeCell ref="Q5:R5"/>
    <mergeCell ref="S5:T5"/>
    <mergeCell ref="E5:F5"/>
    <mergeCell ref="G5:H5"/>
  </mergeCells>
  <pageMargins left="0.32" right="0.25" top="0.86" bottom="0.75" header="0.3" footer="0.3"/>
  <pageSetup paperSize="9" scale="78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3" tint="0.59999389629810485"/>
  </sheetPr>
  <dimension ref="A1:AD73"/>
  <sheetViews>
    <sheetView topLeftCell="A4" zoomScale="78" zoomScaleNormal="78" workbookViewId="0">
      <selection sqref="A1:AD37"/>
    </sheetView>
  </sheetViews>
  <sheetFormatPr defaultRowHeight="15"/>
  <cols>
    <col min="1" max="1" width="3.42578125" customWidth="1"/>
    <col min="2" max="2" width="8.140625" customWidth="1"/>
    <col min="3" max="3" width="4.5703125" customWidth="1"/>
    <col min="4" max="4" width="7.28515625" style="18" customWidth="1"/>
    <col min="5" max="5" width="5.5703125" customWidth="1"/>
    <col min="6" max="6" width="8.42578125" style="18" customWidth="1"/>
    <col min="7" max="7" width="5.5703125" style="183" customWidth="1"/>
    <col min="8" max="8" width="9.5703125" style="60" customWidth="1"/>
    <col min="9" max="9" width="6.7109375" style="183" customWidth="1"/>
    <col min="10" max="10" width="9.5703125" style="60" customWidth="1"/>
    <col min="11" max="11" width="4.5703125" customWidth="1"/>
    <col min="12" max="12" width="6.140625" style="18" customWidth="1"/>
    <col min="13" max="13" width="4.5703125" bestFit="1" customWidth="1"/>
    <col min="14" max="14" width="7.28515625" style="18" customWidth="1"/>
    <col min="15" max="15" width="5.5703125" customWidth="1"/>
    <col min="16" max="16" width="8.42578125" style="18" customWidth="1"/>
    <col min="17" max="17" width="5.5703125" customWidth="1"/>
    <col min="18" max="18" width="9.5703125" style="18" customWidth="1"/>
    <col min="19" max="19" width="4.85546875" customWidth="1"/>
    <col min="20" max="20" width="7" style="18" customWidth="1"/>
    <col min="21" max="21" width="3.5703125" customWidth="1"/>
    <col min="22" max="22" width="5.140625" style="18" customWidth="1"/>
    <col min="23" max="23" width="4.5703125" customWidth="1"/>
    <col min="24" max="24" width="7" style="18" customWidth="1"/>
    <col min="25" max="25" width="4.5703125" customWidth="1"/>
    <col min="26" max="26" width="6.140625" style="18" customWidth="1"/>
    <col min="27" max="27" width="7.85546875" customWidth="1"/>
    <col min="28" max="28" width="9.5703125" style="18" customWidth="1"/>
    <col min="29" max="29" width="6.7109375" customWidth="1"/>
    <col min="30" max="30" width="10.7109375" style="18" customWidth="1"/>
  </cols>
  <sheetData>
    <row r="1" spans="1:30" s="161" customFormat="1" ht="41.25" customHeight="1">
      <c r="A1" s="885">
        <v>22</v>
      </c>
      <c r="B1" s="886"/>
      <c r="C1" s="886"/>
      <c r="D1" s="886"/>
      <c r="E1" s="886"/>
      <c r="F1" s="886"/>
      <c r="G1" s="886"/>
      <c r="H1" s="886"/>
      <c r="I1" s="886"/>
      <c r="J1" s="886"/>
      <c r="K1" s="886"/>
      <c r="L1" s="886"/>
      <c r="M1" s="886"/>
      <c r="N1" s="886"/>
      <c r="O1" s="886"/>
      <c r="P1" s="886"/>
      <c r="Q1" s="886"/>
      <c r="R1" s="886"/>
      <c r="S1" s="886"/>
      <c r="T1" s="886"/>
      <c r="U1" s="886"/>
      <c r="V1" s="886"/>
      <c r="W1" s="886"/>
      <c r="X1" s="886"/>
      <c r="Y1" s="886"/>
      <c r="Z1" s="886"/>
      <c r="AA1" s="886"/>
      <c r="AB1" s="886"/>
      <c r="AC1" s="886"/>
      <c r="AD1" s="887"/>
    </row>
    <row r="2" spans="1:30" ht="31.5" customHeight="1">
      <c r="A2" s="888" t="s">
        <v>197</v>
      </c>
      <c r="B2" s="889"/>
      <c r="C2" s="889"/>
      <c r="D2" s="889"/>
      <c r="E2" s="889"/>
      <c r="F2" s="889"/>
      <c r="G2" s="889"/>
      <c r="H2" s="889"/>
      <c r="I2" s="889"/>
      <c r="J2" s="889"/>
      <c r="K2" s="889"/>
      <c r="L2" s="889"/>
      <c r="M2" s="889"/>
      <c r="N2" s="889"/>
      <c r="O2" s="889"/>
      <c r="P2" s="889"/>
      <c r="Q2" s="889"/>
      <c r="R2" s="889"/>
      <c r="S2" s="889"/>
      <c r="T2" s="889"/>
      <c r="U2" s="889"/>
      <c r="V2" s="889"/>
      <c r="W2" s="889"/>
      <c r="X2" s="889"/>
      <c r="Y2" s="889"/>
      <c r="Z2" s="889"/>
      <c r="AA2" s="889"/>
      <c r="AB2" s="889"/>
      <c r="AC2" s="889"/>
      <c r="AD2" s="890"/>
    </row>
    <row r="3" spans="1:30" ht="27.75" customHeight="1">
      <c r="A3" s="898" t="s">
        <v>557</v>
      </c>
      <c r="B3" s="899"/>
      <c r="C3" s="899"/>
      <c r="D3" s="899"/>
      <c r="E3" s="899"/>
      <c r="F3" s="899"/>
      <c r="G3" s="899"/>
      <c r="H3" s="899"/>
      <c r="I3" s="899"/>
      <c r="J3" s="899"/>
      <c r="K3" s="899"/>
      <c r="L3" s="899"/>
      <c r="M3" s="899"/>
      <c r="N3" s="899"/>
      <c r="O3" s="899"/>
      <c r="P3" s="899"/>
      <c r="Q3" s="899"/>
      <c r="R3" s="899"/>
      <c r="S3" s="899"/>
      <c r="T3" s="899"/>
      <c r="U3" s="899"/>
      <c r="V3" s="899"/>
      <c r="W3" s="899"/>
      <c r="X3" s="899"/>
      <c r="Y3" s="899"/>
      <c r="Z3" s="899"/>
      <c r="AA3" s="899"/>
      <c r="AB3" s="899"/>
      <c r="AC3" s="899"/>
      <c r="AD3" s="900"/>
    </row>
    <row r="4" spans="1:30" s="187" customFormat="1" ht="27" customHeight="1">
      <c r="A4" s="891" t="s">
        <v>68</v>
      </c>
      <c r="B4" s="882" t="s">
        <v>60</v>
      </c>
      <c r="C4" s="877" t="s">
        <v>61</v>
      </c>
      <c r="D4" s="894"/>
      <c r="E4" s="894"/>
      <c r="F4" s="878"/>
      <c r="G4" s="895" t="s">
        <v>62</v>
      </c>
      <c r="H4" s="896"/>
      <c r="I4" s="896"/>
      <c r="J4" s="897"/>
      <c r="K4" s="877" t="s">
        <v>63</v>
      </c>
      <c r="L4" s="894"/>
      <c r="M4" s="894"/>
      <c r="N4" s="878"/>
      <c r="O4" s="879" t="s">
        <v>64</v>
      </c>
      <c r="P4" s="880"/>
      <c r="Q4" s="880"/>
      <c r="R4" s="881"/>
      <c r="S4" s="879" t="s">
        <v>65</v>
      </c>
      <c r="T4" s="880"/>
      <c r="U4" s="880"/>
      <c r="V4" s="881"/>
      <c r="W4" s="879" t="s">
        <v>182</v>
      </c>
      <c r="X4" s="880"/>
      <c r="Y4" s="880"/>
      <c r="Z4" s="881"/>
      <c r="AA4" s="879" t="s">
        <v>407</v>
      </c>
      <c r="AB4" s="880"/>
      <c r="AC4" s="880"/>
      <c r="AD4" s="881"/>
    </row>
    <row r="5" spans="1:30" s="187" customFormat="1" ht="34.5" customHeight="1">
      <c r="A5" s="892"/>
      <c r="B5" s="883"/>
      <c r="C5" s="877" t="s">
        <v>409</v>
      </c>
      <c r="D5" s="878"/>
      <c r="E5" s="877" t="s">
        <v>410</v>
      </c>
      <c r="F5" s="878"/>
      <c r="G5" s="901" t="s">
        <v>409</v>
      </c>
      <c r="H5" s="902"/>
      <c r="I5" s="901" t="s">
        <v>410</v>
      </c>
      <c r="J5" s="902"/>
      <c r="K5" s="877" t="s">
        <v>409</v>
      </c>
      <c r="L5" s="878"/>
      <c r="M5" s="877" t="s">
        <v>410</v>
      </c>
      <c r="N5" s="878"/>
      <c r="O5" s="877" t="s">
        <v>409</v>
      </c>
      <c r="P5" s="878"/>
      <c r="Q5" s="877" t="s">
        <v>410</v>
      </c>
      <c r="R5" s="878"/>
      <c r="S5" s="877" t="s">
        <v>409</v>
      </c>
      <c r="T5" s="878"/>
      <c r="U5" s="877" t="s">
        <v>410</v>
      </c>
      <c r="V5" s="878"/>
      <c r="W5" s="877" t="s">
        <v>409</v>
      </c>
      <c r="X5" s="878"/>
      <c r="Y5" s="877" t="s">
        <v>410</v>
      </c>
      <c r="Z5" s="878"/>
      <c r="AA5" s="877" t="s">
        <v>409</v>
      </c>
      <c r="AB5" s="878"/>
      <c r="AC5" s="877" t="s">
        <v>410</v>
      </c>
      <c r="AD5" s="878"/>
    </row>
    <row r="6" spans="1:30" ht="30" customHeight="1">
      <c r="A6" s="893"/>
      <c r="B6" s="884"/>
      <c r="C6" s="614" t="s">
        <v>408</v>
      </c>
      <c r="D6" s="614" t="s">
        <v>411</v>
      </c>
      <c r="E6" s="614" t="s">
        <v>408</v>
      </c>
      <c r="F6" s="614" t="s">
        <v>411</v>
      </c>
      <c r="G6" s="614" t="s">
        <v>408</v>
      </c>
      <c r="H6" s="614" t="s">
        <v>411</v>
      </c>
      <c r="I6" s="614" t="s">
        <v>408</v>
      </c>
      <c r="J6" s="614" t="s">
        <v>411</v>
      </c>
      <c r="K6" s="614" t="s">
        <v>408</v>
      </c>
      <c r="L6" s="614" t="s">
        <v>411</v>
      </c>
      <c r="M6" s="614" t="s">
        <v>408</v>
      </c>
      <c r="N6" s="614" t="s">
        <v>411</v>
      </c>
      <c r="O6" s="614" t="s">
        <v>408</v>
      </c>
      <c r="P6" s="614" t="s">
        <v>411</v>
      </c>
      <c r="Q6" s="614" t="s">
        <v>408</v>
      </c>
      <c r="R6" s="614" t="s">
        <v>411</v>
      </c>
      <c r="S6" s="614" t="s">
        <v>408</v>
      </c>
      <c r="T6" s="614" t="s">
        <v>411</v>
      </c>
      <c r="U6" s="614" t="s">
        <v>408</v>
      </c>
      <c r="V6" s="614" t="s">
        <v>411</v>
      </c>
      <c r="W6" s="614" t="s">
        <v>408</v>
      </c>
      <c r="X6" s="614" t="s">
        <v>411</v>
      </c>
      <c r="Y6" s="614" t="s">
        <v>408</v>
      </c>
      <c r="Z6" s="614" t="s">
        <v>411</v>
      </c>
      <c r="AA6" s="614" t="s">
        <v>408</v>
      </c>
      <c r="AB6" s="614" t="s">
        <v>411</v>
      </c>
      <c r="AC6" s="614" t="s">
        <v>408</v>
      </c>
      <c r="AD6" s="615" t="s">
        <v>411</v>
      </c>
    </row>
    <row r="7" spans="1:30">
      <c r="A7" s="68">
        <f>ROW(A1)</f>
        <v>1</v>
      </c>
      <c r="B7" s="83" t="s">
        <v>4</v>
      </c>
      <c r="C7" s="153">
        <v>0</v>
      </c>
      <c r="D7" s="154">
        <v>0</v>
      </c>
      <c r="E7" s="153">
        <v>0</v>
      </c>
      <c r="F7" s="154">
        <v>0</v>
      </c>
      <c r="G7" s="129">
        <v>4</v>
      </c>
      <c r="H7" s="159">
        <v>8.1999999999999993</v>
      </c>
      <c r="I7" s="129">
        <v>20</v>
      </c>
      <c r="J7" s="159">
        <v>166.26</v>
      </c>
      <c r="K7" s="153">
        <v>0</v>
      </c>
      <c r="L7" s="154">
        <v>0</v>
      </c>
      <c r="M7" s="153">
        <v>0</v>
      </c>
      <c r="N7" s="154">
        <v>0</v>
      </c>
      <c r="O7" s="153">
        <v>0</v>
      </c>
      <c r="P7" s="154">
        <v>0</v>
      </c>
      <c r="Q7" s="153">
        <v>25</v>
      </c>
      <c r="R7" s="154">
        <v>233.12</v>
      </c>
      <c r="S7" s="153">
        <v>0</v>
      </c>
      <c r="T7" s="154">
        <v>0</v>
      </c>
      <c r="U7" s="153">
        <v>0</v>
      </c>
      <c r="V7" s="154">
        <v>0</v>
      </c>
      <c r="W7" s="153">
        <v>0</v>
      </c>
      <c r="X7" s="154">
        <v>0</v>
      </c>
      <c r="Y7" s="153">
        <v>0</v>
      </c>
      <c r="Z7" s="154">
        <v>0</v>
      </c>
      <c r="AA7" s="130">
        <f>C7+G7+K7+O7+S7+W7</f>
        <v>4</v>
      </c>
      <c r="AB7" s="376">
        <f t="shared" ref="AB7:AD22" si="0">D7+H7+L7+P7+T7+X7</f>
        <v>8.1999999999999993</v>
      </c>
      <c r="AC7" s="130">
        <f t="shared" si="0"/>
        <v>45</v>
      </c>
      <c r="AD7" s="376">
        <f t="shared" si="0"/>
        <v>399.38</v>
      </c>
    </row>
    <row r="8" spans="1:30">
      <c r="A8" s="68">
        <f t="shared" ref="A8:A22" si="1">ROW(A2)</f>
        <v>2</v>
      </c>
      <c r="B8" s="39" t="s">
        <v>5</v>
      </c>
      <c r="C8" s="175">
        <v>21</v>
      </c>
      <c r="D8" s="149">
        <v>147.94999999999999</v>
      </c>
      <c r="E8" s="175">
        <v>63</v>
      </c>
      <c r="F8" s="149">
        <v>941.9</v>
      </c>
      <c r="G8" s="103">
        <v>144</v>
      </c>
      <c r="H8" s="22">
        <v>1448.87</v>
      </c>
      <c r="I8" s="103">
        <v>1819</v>
      </c>
      <c r="J8" s="22">
        <v>27901.119999999999</v>
      </c>
      <c r="K8" s="175">
        <v>0</v>
      </c>
      <c r="L8" s="149">
        <v>0</v>
      </c>
      <c r="M8" s="175">
        <v>0</v>
      </c>
      <c r="N8" s="149">
        <v>0</v>
      </c>
      <c r="O8" s="175">
        <v>6</v>
      </c>
      <c r="P8" s="149">
        <v>50.27</v>
      </c>
      <c r="Q8" s="175">
        <v>140</v>
      </c>
      <c r="R8" s="149">
        <v>2158.2399999999998</v>
      </c>
      <c r="S8" s="175">
        <v>0</v>
      </c>
      <c r="T8" s="149">
        <v>0</v>
      </c>
      <c r="U8" s="175">
        <v>0</v>
      </c>
      <c r="V8" s="149">
        <v>0</v>
      </c>
      <c r="W8" s="175">
        <v>0</v>
      </c>
      <c r="X8" s="149">
        <v>0</v>
      </c>
      <c r="Y8" s="175">
        <v>0</v>
      </c>
      <c r="Z8" s="149">
        <v>0</v>
      </c>
      <c r="AA8" s="20">
        <f t="shared" ref="AA8:AD37" si="2">C8+G8+K8+O8+S8+W8</f>
        <v>171</v>
      </c>
      <c r="AB8" s="71">
        <f t="shared" si="0"/>
        <v>1647.09</v>
      </c>
      <c r="AC8" s="20">
        <f t="shared" si="0"/>
        <v>2022</v>
      </c>
      <c r="AD8" s="71">
        <f t="shared" si="0"/>
        <v>31001.260000000002</v>
      </c>
    </row>
    <row r="9" spans="1:30">
      <c r="A9" s="68">
        <f t="shared" si="1"/>
        <v>3</v>
      </c>
      <c r="B9" s="39" t="s">
        <v>6</v>
      </c>
      <c r="C9" s="175">
        <v>1</v>
      </c>
      <c r="D9" s="149">
        <v>2</v>
      </c>
      <c r="E9" s="175">
        <v>60</v>
      </c>
      <c r="F9" s="149">
        <v>108.35</v>
      </c>
      <c r="G9" s="103">
        <v>10</v>
      </c>
      <c r="H9" s="22">
        <v>11.3</v>
      </c>
      <c r="I9" s="103">
        <v>923</v>
      </c>
      <c r="J9" s="22">
        <v>3082.68</v>
      </c>
      <c r="K9" s="175">
        <v>0</v>
      </c>
      <c r="L9" s="149">
        <v>0</v>
      </c>
      <c r="M9" s="175">
        <v>0</v>
      </c>
      <c r="N9" s="149">
        <v>0</v>
      </c>
      <c r="O9" s="175">
        <v>0</v>
      </c>
      <c r="P9" s="149">
        <v>0</v>
      </c>
      <c r="Q9" s="175">
        <v>67</v>
      </c>
      <c r="R9" s="149">
        <v>206.03</v>
      </c>
      <c r="S9" s="175">
        <v>0</v>
      </c>
      <c r="T9" s="149">
        <v>0</v>
      </c>
      <c r="U9" s="175">
        <v>0</v>
      </c>
      <c r="V9" s="149">
        <v>0</v>
      </c>
      <c r="W9" s="175">
        <v>0</v>
      </c>
      <c r="X9" s="149">
        <v>0</v>
      </c>
      <c r="Y9" s="175">
        <v>0</v>
      </c>
      <c r="Z9" s="149">
        <v>0</v>
      </c>
      <c r="AA9" s="20">
        <f t="shared" si="2"/>
        <v>11</v>
      </c>
      <c r="AB9" s="71">
        <f t="shared" si="0"/>
        <v>13.3</v>
      </c>
      <c r="AC9" s="20">
        <f t="shared" si="0"/>
        <v>1050</v>
      </c>
      <c r="AD9" s="71">
        <f t="shared" si="0"/>
        <v>3397.06</v>
      </c>
    </row>
    <row r="10" spans="1:30">
      <c r="A10" s="68">
        <f t="shared" si="1"/>
        <v>4</v>
      </c>
      <c r="B10" s="39" t="s">
        <v>7</v>
      </c>
      <c r="C10" s="175">
        <v>0</v>
      </c>
      <c r="D10" s="149">
        <v>0</v>
      </c>
      <c r="E10" s="175">
        <v>0</v>
      </c>
      <c r="F10" s="149">
        <v>0</v>
      </c>
      <c r="G10" s="103">
        <v>37</v>
      </c>
      <c r="H10" s="22">
        <v>73.5</v>
      </c>
      <c r="I10" s="103">
        <v>118</v>
      </c>
      <c r="J10" s="22">
        <v>1713.22</v>
      </c>
      <c r="K10" s="175">
        <v>0</v>
      </c>
      <c r="L10" s="149">
        <v>0</v>
      </c>
      <c r="M10" s="175">
        <v>0</v>
      </c>
      <c r="N10" s="149">
        <v>0</v>
      </c>
      <c r="O10" s="175">
        <v>0</v>
      </c>
      <c r="P10" s="149">
        <v>0</v>
      </c>
      <c r="Q10" s="175">
        <v>0</v>
      </c>
      <c r="R10" s="149">
        <v>0</v>
      </c>
      <c r="S10" s="175">
        <v>0</v>
      </c>
      <c r="T10" s="149">
        <v>0</v>
      </c>
      <c r="U10" s="175">
        <v>0</v>
      </c>
      <c r="V10" s="149">
        <v>0</v>
      </c>
      <c r="W10" s="175">
        <v>0</v>
      </c>
      <c r="X10" s="149">
        <v>0</v>
      </c>
      <c r="Y10" s="175">
        <v>0</v>
      </c>
      <c r="Z10" s="149">
        <v>0</v>
      </c>
      <c r="AA10" s="20">
        <f t="shared" si="2"/>
        <v>37</v>
      </c>
      <c r="AB10" s="71">
        <f t="shared" si="0"/>
        <v>73.5</v>
      </c>
      <c r="AC10" s="20">
        <f t="shared" si="0"/>
        <v>118</v>
      </c>
      <c r="AD10" s="71">
        <f t="shared" si="0"/>
        <v>1713.22</v>
      </c>
    </row>
    <row r="11" spans="1:30">
      <c r="A11" s="68">
        <f t="shared" si="1"/>
        <v>5</v>
      </c>
      <c r="B11" s="39" t="s">
        <v>8</v>
      </c>
      <c r="C11" s="175">
        <v>7</v>
      </c>
      <c r="D11" s="149">
        <v>1.83</v>
      </c>
      <c r="E11" s="175">
        <v>80</v>
      </c>
      <c r="F11" s="149">
        <v>73.040000000000006</v>
      </c>
      <c r="G11" s="103">
        <v>48</v>
      </c>
      <c r="H11" s="22">
        <v>82.97</v>
      </c>
      <c r="I11" s="103">
        <v>511</v>
      </c>
      <c r="J11" s="22">
        <v>3622.55</v>
      </c>
      <c r="K11" s="175">
        <v>0</v>
      </c>
      <c r="L11" s="149">
        <v>0</v>
      </c>
      <c r="M11" s="175">
        <v>0</v>
      </c>
      <c r="N11" s="149">
        <v>0</v>
      </c>
      <c r="O11" s="175">
        <v>74</v>
      </c>
      <c r="P11" s="149">
        <v>60.74</v>
      </c>
      <c r="Q11" s="175">
        <v>593</v>
      </c>
      <c r="R11" s="149">
        <v>2364.75</v>
      </c>
      <c r="S11" s="175">
        <v>0</v>
      </c>
      <c r="T11" s="149">
        <v>0</v>
      </c>
      <c r="U11" s="175">
        <v>0</v>
      </c>
      <c r="V11" s="149">
        <v>0</v>
      </c>
      <c r="W11" s="175">
        <v>1</v>
      </c>
      <c r="X11" s="149">
        <v>6.11</v>
      </c>
      <c r="Y11" s="175">
        <v>1</v>
      </c>
      <c r="Z11" s="149">
        <v>6.11</v>
      </c>
      <c r="AA11" s="20">
        <f t="shared" si="2"/>
        <v>130</v>
      </c>
      <c r="AB11" s="71">
        <f t="shared" si="0"/>
        <v>151.65</v>
      </c>
      <c r="AC11" s="20">
        <f t="shared" si="0"/>
        <v>1185</v>
      </c>
      <c r="AD11" s="71">
        <f t="shared" si="0"/>
        <v>6066.45</v>
      </c>
    </row>
    <row r="12" spans="1:30">
      <c r="A12" s="68">
        <f t="shared" si="1"/>
        <v>6</v>
      </c>
      <c r="B12" s="39" t="s">
        <v>9</v>
      </c>
      <c r="C12" s="175">
        <v>70</v>
      </c>
      <c r="D12" s="149">
        <v>93.89</v>
      </c>
      <c r="E12" s="175">
        <v>174</v>
      </c>
      <c r="F12" s="149">
        <v>235.44</v>
      </c>
      <c r="G12" s="103">
        <v>0</v>
      </c>
      <c r="H12" s="22">
        <v>0</v>
      </c>
      <c r="I12" s="103">
        <v>0</v>
      </c>
      <c r="J12" s="22">
        <v>0</v>
      </c>
      <c r="K12" s="175">
        <v>0</v>
      </c>
      <c r="L12" s="149">
        <v>0</v>
      </c>
      <c r="M12" s="175">
        <v>0</v>
      </c>
      <c r="N12" s="149">
        <v>0</v>
      </c>
      <c r="O12" s="175">
        <v>0</v>
      </c>
      <c r="P12" s="149">
        <v>0</v>
      </c>
      <c r="Q12" s="175">
        <v>0</v>
      </c>
      <c r="R12" s="149">
        <v>0</v>
      </c>
      <c r="S12" s="175">
        <v>0</v>
      </c>
      <c r="T12" s="149">
        <v>0</v>
      </c>
      <c r="U12" s="175">
        <v>0</v>
      </c>
      <c r="V12" s="149">
        <v>0</v>
      </c>
      <c r="W12" s="175">
        <v>0</v>
      </c>
      <c r="X12" s="149">
        <v>0</v>
      </c>
      <c r="Y12" s="175">
        <v>0</v>
      </c>
      <c r="Z12" s="149">
        <v>0</v>
      </c>
      <c r="AA12" s="20">
        <f t="shared" si="2"/>
        <v>70</v>
      </c>
      <c r="AB12" s="71">
        <f t="shared" si="0"/>
        <v>93.89</v>
      </c>
      <c r="AC12" s="20">
        <f t="shared" si="0"/>
        <v>174</v>
      </c>
      <c r="AD12" s="71">
        <f t="shared" si="0"/>
        <v>235.44</v>
      </c>
    </row>
    <row r="13" spans="1:30">
      <c r="A13" s="68">
        <f t="shared" si="1"/>
        <v>7</v>
      </c>
      <c r="B13" s="39" t="s">
        <v>11</v>
      </c>
      <c r="C13" s="175">
        <v>0</v>
      </c>
      <c r="D13" s="149">
        <v>0</v>
      </c>
      <c r="E13" s="175">
        <v>0</v>
      </c>
      <c r="F13" s="149">
        <v>0</v>
      </c>
      <c r="G13" s="103">
        <v>23</v>
      </c>
      <c r="H13" s="22">
        <v>75</v>
      </c>
      <c r="I13" s="103">
        <v>0</v>
      </c>
      <c r="J13" s="22">
        <v>0</v>
      </c>
      <c r="K13" s="175">
        <v>0</v>
      </c>
      <c r="L13" s="149">
        <v>0</v>
      </c>
      <c r="M13" s="175">
        <v>0</v>
      </c>
      <c r="N13" s="149">
        <v>0</v>
      </c>
      <c r="O13" s="175">
        <v>0</v>
      </c>
      <c r="P13" s="149">
        <v>0</v>
      </c>
      <c r="Q13" s="175">
        <v>0</v>
      </c>
      <c r="R13" s="149">
        <v>0</v>
      </c>
      <c r="S13" s="175">
        <v>0</v>
      </c>
      <c r="T13" s="149">
        <v>0</v>
      </c>
      <c r="U13" s="175">
        <v>0</v>
      </c>
      <c r="V13" s="149">
        <v>0</v>
      </c>
      <c r="W13" s="175">
        <v>0</v>
      </c>
      <c r="X13" s="149">
        <v>0</v>
      </c>
      <c r="Y13" s="175">
        <v>0</v>
      </c>
      <c r="Z13" s="149">
        <v>0</v>
      </c>
      <c r="AA13" s="20">
        <f t="shared" si="2"/>
        <v>23</v>
      </c>
      <c r="AB13" s="71">
        <f t="shared" si="0"/>
        <v>75</v>
      </c>
      <c r="AC13" s="20">
        <f t="shared" si="0"/>
        <v>0</v>
      </c>
      <c r="AD13" s="71">
        <f t="shared" si="0"/>
        <v>0</v>
      </c>
    </row>
    <row r="14" spans="1:30">
      <c r="A14" s="68">
        <f t="shared" si="1"/>
        <v>8</v>
      </c>
      <c r="B14" s="39" t="s">
        <v>12</v>
      </c>
      <c r="C14" s="175">
        <v>0</v>
      </c>
      <c r="D14" s="149">
        <v>0</v>
      </c>
      <c r="E14" s="175">
        <v>4</v>
      </c>
      <c r="F14" s="149">
        <v>32.450000000000003</v>
      </c>
      <c r="G14" s="103">
        <v>7</v>
      </c>
      <c r="H14" s="22">
        <v>32.130000000000003</v>
      </c>
      <c r="I14" s="103">
        <v>50</v>
      </c>
      <c r="J14" s="22">
        <v>327.74</v>
      </c>
      <c r="K14" s="175">
        <v>0</v>
      </c>
      <c r="L14" s="149">
        <v>0</v>
      </c>
      <c r="M14" s="175">
        <v>0</v>
      </c>
      <c r="N14" s="149">
        <v>0</v>
      </c>
      <c r="O14" s="175">
        <v>1</v>
      </c>
      <c r="P14" s="149">
        <v>10</v>
      </c>
      <c r="Q14" s="175">
        <v>2</v>
      </c>
      <c r="R14" s="149">
        <v>18.79</v>
      </c>
      <c r="S14" s="175">
        <v>0</v>
      </c>
      <c r="T14" s="149">
        <v>0</v>
      </c>
      <c r="U14" s="175">
        <v>0</v>
      </c>
      <c r="V14" s="149">
        <v>0</v>
      </c>
      <c r="W14" s="175">
        <v>0</v>
      </c>
      <c r="X14" s="149">
        <v>0</v>
      </c>
      <c r="Y14" s="175">
        <v>0</v>
      </c>
      <c r="Z14" s="149">
        <v>0</v>
      </c>
      <c r="AA14" s="20">
        <f t="shared" si="2"/>
        <v>8</v>
      </c>
      <c r="AB14" s="71">
        <f t="shared" si="0"/>
        <v>42.13</v>
      </c>
      <c r="AC14" s="20">
        <f t="shared" si="0"/>
        <v>56</v>
      </c>
      <c r="AD14" s="71">
        <f t="shared" si="0"/>
        <v>378.98</v>
      </c>
    </row>
    <row r="15" spans="1:30">
      <c r="A15" s="68">
        <f t="shared" si="1"/>
        <v>9</v>
      </c>
      <c r="B15" s="39" t="s">
        <v>13</v>
      </c>
      <c r="C15" s="175">
        <v>0</v>
      </c>
      <c r="D15" s="149">
        <v>0</v>
      </c>
      <c r="E15" s="175">
        <v>2</v>
      </c>
      <c r="F15" s="149">
        <v>15.82</v>
      </c>
      <c r="G15" s="103">
        <v>4</v>
      </c>
      <c r="H15" s="22">
        <v>5.69</v>
      </c>
      <c r="I15" s="103">
        <v>69</v>
      </c>
      <c r="J15" s="22">
        <v>371.33</v>
      </c>
      <c r="K15" s="175">
        <v>0</v>
      </c>
      <c r="L15" s="149">
        <v>0</v>
      </c>
      <c r="M15" s="175">
        <v>0</v>
      </c>
      <c r="N15" s="149">
        <v>0</v>
      </c>
      <c r="O15" s="175">
        <v>0</v>
      </c>
      <c r="P15" s="149">
        <v>0</v>
      </c>
      <c r="Q15" s="175">
        <v>7</v>
      </c>
      <c r="R15" s="149">
        <v>53.59</v>
      </c>
      <c r="S15" s="175">
        <v>0</v>
      </c>
      <c r="T15" s="149">
        <v>0</v>
      </c>
      <c r="U15" s="175">
        <v>0</v>
      </c>
      <c r="V15" s="149">
        <v>0</v>
      </c>
      <c r="W15" s="175">
        <v>0</v>
      </c>
      <c r="X15" s="149">
        <v>0</v>
      </c>
      <c r="Y15" s="175">
        <v>0</v>
      </c>
      <c r="Z15" s="149">
        <v>0</v>
      </c>
      <c r="AA15" s="20">
        <f t="shared" si="2"/>
        <v>4</v>
      </c>
      <c r="AB15" s="71">
        <f t="shared" si="0"/>
        <v>5.69</v>
      </c>
      <c r="AC15" s="20">
        <f t="shared" si="0"/>
        <v>78</v>
      </c>
      <c r="AD15" s="71">
        <f t="shared" si="0"/>
        <v>440.74</v>
      </c>
    </row>
    <row r="16" spans="1:30">
      <c r="A16" s="68">
        <f t="shared" si="1"/>
        <v>10</v>
      </c>
      <c r="B16" s="39" t="s">
        <v>14</v>
      </c>
      <c r="C16" s="175">
        <v>82</v>
      </c>
      <c r="D16" s="149">
        <v>277.72000000000003</v>
      </c>
      <c r="E16" s="175">
        <v>82</v>
      </c>
      <c r="F16" s="149">
        <v>277.72000000000003</v>
      </c>
      <c r="G16" s="103">
        <v>1622</v>
      </c>
      <c r="H16" s="22">
        <v>5226.07</v>
      </c>
      <c r="I16" s="103">
        <v>1622</v>
      </c>
      <c r="J16" s="22">
        <v>5226.07</v>
      </c>
      <c r="K16" s="175">
        <v>0</v>
      </c>
      <c r="L16" s="149">
        <v>0</v>
      </c>
      <c r="M16" s="175">
        <v>0</v>
      </c>
      <c r="N16" s="149">
        <v>0</v>
      </c>
      <c r="O16" s="175">
        <v>163</v>
      </c>
      <c r="P16" s="149">
        <v>555.44000000000005</v>
      </c>
      <c r="Q16" s="175">
        <v>163</v>
      </c>
      <c r="R16" s="149">
        <v>555.44000000000005</v>
      </c>
      <c r="S16" s="175">
        <v>0</v>
      </c>
      <c r="T16" s="149">
        <v>0</v>
      </c>
      <c r="U16" s="175">
        <v>0</v>
      </c>
      <c r="V16" s="149">
        <v>0</v>
      </c>
      <c r="W16" s="175">
        <v>0</v>
      </c>
      <c r="X16" s="149">
        <v>0</v>
      </c>
      <c r="Y16" s="175">
        <v>0</v>
      </c>
      <c r="Z16" s="149">
        <v>0</v>
      </c>
      <c r="AA16" s="20">
        <f t="shared" si="2"/>
        <v>1867</v>
      </c>
      <c r="AB16" s="71">
        <f t="shared" si="0"/>
        <v>6059.23</v>
      </c>
      <c r="AC16" s="20">
        <f t="shared" si="0"/>
        <v>1867</v>
      </c>
      <c r="AD16" s="71">
        <f t="shared" si="0"/>
        <v>6059.23</v>
      </c>
    </row>
    <row r="17" spans="1:30">
      <c r="A17" s="68">
        <f t="shared" si="1"/>
        <v>11</v>
      </c>
      <c r="B17" s="39" t="s">
        <v>15</v>
      </c>
      <c r="C17" s="175">
        <v>0</v>
      </c>
      <c r="D17" s="149">
        <v>0</v>
      </c>
      <c r="E17" s="175">
        <v>25</v>
      </c>
      <c r="F17" s="149">
        <v>67.989999999999995</v>
      </c>
      <c r="G17" s="103">
        <v>0</v>
      </c>
      <c r="H17" s="22">
        <v>0</v>
      </c>
      <c r="I17" s="103">
        <v>11</v>
      </c>
      <c r="J17" s="22">
        <v>57.02</v>
      </c>
      <c r="K17" s="175">
        <v>0</v>
      </c>
      <c r="L17" s="149">
        <v>0</v>
      </c>
      <c r="M17" s="175">
        <v>0</v>
      </c>
      <c r="N17" s="149">
        <v>0</v>
      </c>
      <c r="O17" s="175">
        <v>0</v>
      </c>
      <c r="P17" s="149">
        <v>0</v>
      </c>
      <c r="Q17" s="175">
        <v>29</v>
      </c>
      <c r="R17" s="149">
        <v>78.77</v>
      </c>
      <c r="S17" s="175">
        <v>0</v>
      </c>
      <c r="T17" s="149">
        <v>0</v>
      </c>
      <c r="U17" s="175">
        <v>0</v>
      </c>
      <c r="V17" s="149">
        <v>0</v>
      </c>
      <c r="W17" s="175">
        <v>0</v>
      </c>
      <c r="X17" s="149">
        <v>0</v>
      </c>
      <c r="Y17" s="175">
        <v>0</v>
      </c>
      <c r="Z17" s="149">
        <v>0</v>
      </c>
      <c r="AA17" s="20">
        <f t="shared" si="2"/>
        <v>0</v>
      </c>
      <c r="AB17" s="71">
        <f t="shared" si="0"/>
        <v>0</v>
      </c>
      <c r="AC17" s="20">
        <f t="shared" si="0"/>
        <v>65</v>
      </c>
      <c r="AD17" s="71">
        <f t="shared" si="0"/>
        <v>203.77999999999997</v>
      </c>
    </row>
    <row r="18" spans="1:30">
      <c r="A18" s="68">
        <f t="shared" si="1"/>
        <v>12</v>
      </c>
      <c r="B18" s="39" t="s">
        <v>16</v>
      </c>
      <c r="C18" s="175">
        <v>288</v>
      </c>
      <c r="D18" s="149">
        <v>73.33</v>
      </c>
      <c r="E18" s="175">
        <v>288</v>
      </c>
      <c r="F18" s="149">
        <v>984.86</v>
      </c>
      <c r="G18" s="103">
        <v>5968</v>
      </c>
      <c r="H18" s="22">
        <v>2393.54</v>
      </c>
      <c r="I18" s="103">
        <v>5968</v>
      </c>
      <c r="J18" s="22">
        <v>25538.32</v>
      </c>
      <c r="K18" s="175">
        <v>132</v>
      </c>
      <c r="L18" s="149">
        <v>18.2</v>
      </c>
      <c r="M18" s="175">
        <v>132</v>
      </c>
      <c r="N18" s="149">
        <v>506.11</v>
      </c>
      <c r="O18" s="175">
        <v>4925</v>
      </c>
      <c r="P18" s="149">
        <v>1641.38</v>
      </c>
      <c r="Q18" s="175">
        <v>4925</v>
      </c>
      <c r="R18" s="149">
        <v>18884.46</v>
      </c>
      <c r="S18" s="175">
        <v>2</v>
      </c>
      <c r="T18" s="149">
        <v>0</v>
      </c>
      <c r="U18" s="175">
        <v>2</v>
      </c>
      <c r="V18" s="149">
        <v>4.82</v>
      </c>
      <c r="W18" s="175">
        <v>6</v>
      </c>
      <c r="X18" s="149">
        <v>0</v>
      </c>
      <c r="Y18" s="175">
        <v>6</v>
      </c>
      <c r="Z18" s="149">
        <v>7.87</v>
      </c>
      <c r="AA18" s="20">
        <f t="shared" si="2"/>
        <v>11321</v>
      </c>
      <c r="AB18" s="71">
        <f t="shared" si="0"/>
        <v>4126.45</v>
      </c>
      <c r="AC18" s="20">
        <f t="shared" si="0"/>
        <v>11321</v>
      </c>
      <c r="AD18" s="71">
        <f t="shared" si="0"/>
        <v>45926.44</v>
      </c>
    </row>
    <row r="19" spans="1:30">
      <c r="A19" s="68">
        <f t="shared" si="1"/>
        <v>13</v>
      </c>
      <c r="B19" s="39" t="s">
        <v>17</v>
      </c>
      <c r="C19" s="175">
        <v>0</v>
      </c>
      <c r="D19" s="149">
        <v>0</v>
      </c>
      <c r="E19" s="175">
        <v>14</v>
      </c>
      <c r="F19" s="149">
        <v>22.54</v>
      </c>
      <c r="G19" s="103">
        <v>16</v>
      </c>
      <c r="H19" s="22">
        <v>78.34</v>
      </c>
      <c r="I19" s="103">
        <v>189</v>
      </c>
      <c r="J19" s="22">
        <v>312.05</v>
      </c>
      <c r="K19" s="175">
        <v>0</v>
      </c>
      <c r="L19" s="149">
        <v>0</v>
      </c>
      <c r="M19" s="175">
        <v>0</v>
      </c>
      <c r="N19" s="149">
        <v>0</v>
      </c>
      <c r="O19" s="175">
        <v>0</v>
      </c>
      <c r="P19" s="149">
        <v>0</v>
      </c>
      <c r="Q19" s="175">
        <v>10</v>
      </c>
      <c r="R19" s="149">
        <v>4.5599999999999996</v>
      </c>
      <c r="S19" s="175">
        <v>0</v>
      </c>
      <c r="T19" s="149">
        <v>0</v>
      </c>
      <c r="U19" s="175">
        <v>0</v>
      </c>
      <c r="V19" s="149">
        <v>0</v>
      </c>
      <c r="W19" s="175">
        <v>0</v>
      </c>
      <c r="X19" s="149">
        <v>0</v>
      </c>
      <c r="Y19" s="175">
        <v>0</v>
      </c>
      <c r="Z19" s="149">
        <v>0</v>
      </c>
      <c r="AA19" s="20">
        <f t="shared" si="2"/>
        <v>16</v>
      </c>
      <c r="AB19" s="71">
        <f t="shared" si="0"/>
        <v>78.34</v>
      </c>
      <c r="AC19" s="20">
        <f t="shared" si="0"/>
        <v>213</v>
      </c>
      <c r="AD19" s="71">
        <f t="shared" si="0"/>
        <v>339.15000000000003</v>
      </c>
    </row>
    <row r="20" spans="1:30">
      <c r="A20" s="68">
        <f t="shared" si="1"/>
        <v>14</v>
      </c>
      <c r="B20" s="39" t="s">
        <v>18</v>
      </c>
      <c r="C20" s="175">
        <v>0</v>
      </c>
      <c r="D20" s="149">
        <v>0</v>
      </c>
      <c r="E20" s="175">
        <v>0</v>
      </c>
      <c r="F20" s="149">
        <v>0</v>
      </c>
      <c r="G20" s="103">
        <v>0</v>
      </c>
      <c r="H20" s="22">
        <v>0</v>
      </c>
      <c r="I20" s="103">
        <v>0</v>
      </c>
      <c r="J20" s="22">
        <v>0</v>
      </c>
      <c r="K20" s="175">
        <v>0</v>
      </c>
      <c r="L20" s="149">
        <v>0</v>
      </c>
      <c r="M20" s="175">
        <v>0</v>
      </c>
      <c r="N20" s="149">
        <v>0</v>
      </c>
      <c r="O20" s="175">
        <v>0</v>
      </c>
      <c r="P20" s="149">
        <v>0</v>
      </c>
      <c r="Q20" s="175">
        <v>0</v>
      </c>
      <c r="R20" s="149">
        <v>0</v>
      </c>
      <c r="S20" s="175">
        <v>0</v>
      </c>
      <c r="T20" s="149">
        <v>0</v>
      </c>
      <c r="U20" s="175">
        <v>0</v>
      </c>
      <c r="V20" s="149">
        <v>0</v>
      </c>
      <c r="W20" s="175">
        <v>0</v>
      </c>
      <c r="X20" s="149">
        <v>0</v>
      </c>
      <c r="Y20" s="175">
        <v>0</v>
      </c>
      <c r="Z20" s="149">
        <v>0</v>
      </c>
      <c r="AA20" s="20">
        <f t="shared" si="2"/>
        <v>0</v>
      </c>
      <c r="AB20" s="71">
        <f t="shared" si="0"/>
        <v>0</v>
      </c>
      <c r="AC20" s="20">
        <f t="shared" si="0"/>
        <v>0</v>
      </c>
      <c r="AD20" s="71">
        <f t="shared" si="0"/>
        <v>0</v>
      </c>
    </row>
    <row r="21" spans="1:30">
      <c r="A21" s="68">
        <f t="shared" si="1"/>
        <v>15</v>
      </c>
      <c r="B21" s="39" t="s">
        <v>19</v>
      </c>
      <c r="C21" s="175">
        <v>2</v>
      </c>
      <c r="D21" s="149">
        <v>4</v>
      </c>
      <c r="E21" s="175">
        <v>2</v>
      </c>
      <c r="F21" s="149">
        <v>4</v>
      </c>
      <c r="G21" s="103">
        <v>31</v>
      </c>
      <c r="H21" s="22">
        <v>35.26</v>
      </c>
      <c r="I21" s="103">
        <v>31</v>
      </c>
      <c r="J21" s="22">
        <v>35.26</v>
      </c>
      <c r="K21" s="175">
        <v>0</v>
      </c>
      <c r="L21" s="149">
        <v>0</v>
      </c>
      <c r="M21" s="175">
        <v>0</v>
      </c>
      <c r="N21" s="149">
        <v>0</v>
      </c>
      <c r="O21" s="175">
        <v>3</v>
      </c>
      <c r="P21" s="149">
        <v>2.25</v>
      </c>
      <c r="Q21" s="175">
        <v>3</v>
      </c>
      <c r="R21" s="149">
        <v>2.25</v>
      </c>
      <c r="S21" s="175">
        <v>0</v>
      </c>
      <c r="T21" s="149">
        <v>0</v>
      </c>
      <c r="U21" s="175">
        <v>0</v>
      </c>
      <c r="V21" s="149">
        <v>0</v>
      </c>
      <c r="W21" s="175">
        <v>0</v>
      </c>
      <c r="X21" s="149">
        <v>0</v>
      </c>
      <c r="Y21" s="175">
        <v>0</v>
      </c>
      <c r="Z21" s="149">
        <v>0</v>
      </c>
      <c r="AA21" s="20">
        <f t="shared" si="2"/>
        <v>36</v>
      </c>
      <c r="AB21" s="71">
        <f t="shared" si="0"/>
        <v>41.51</v>
      </c>
      <c r="AC21" s="20">
        <f t="shared" si="0"/>
        <v>36</v>
      </c>
      <c r="AD21" s="71">
        <f t="shared" si="0"/>
        <v>41.51</v>
      </c>
    </row>
    <row r="22" spans="1:30">
      <c r="A22" s="68">
        <f t="shared" si="1"/>
        <v>16</v>
      </c>
      <c r="B22" s="39" t="s">
        <v>20</v>
      </c>
      <c r="C22" s="175">
        <v>2</v>
      </c>
      <c r="D22" s="149">
        <v>0.88</v>
      </c>
      <c r="E22" s="175">
        <v>8</v>
      </c>
      <c r="F22" s="149">
        <v>14.03</v>
      </c>
      <c r="G22" s="103">
        <v>8</v>
      </c>
      <c r="H22" s="22">
        <v>6.3</v>
      </c>
      <c r="I22" s="103">
        <v>122</v>
      </c>
      <c r="J22" s="22">
        <v>210.46</v>
      </c>
      <c r="K22" s="175">
        <v>0</v>
      </c>
      <c r="L22" s="149">
        <v>0</v>
      </c>
      <c r="M22" s="175">
        <v>0</v>
      </c>
      <c r="N22" s="149">
        <v>0</v>
      </c>
      <c r="O22" s="175">
        <v>0</v>
      </c>
      <c r="P22" s="149">
        <v>0</v>
      </c>
      <c r="Q22" s="175">
        <v>0</v>
      </c>
      <c r="R22" s="149">
        <v>0</v>
      </c>
      <c r="S22" s="175">
        <v>0</v>
      </c>
      <c r="T22" s="149">
        <v>0</v>
      </c>
      <c r="U22" s="175">
        <v>0</v>
      </c>
      <c r="V22" s="149">
        <v>0</v>
      </c>
      <c r="W22" s="175">
        <v>0</v>
      </c>
      <c r="X22" s="149">
        <v>0</v>
      </c>
      <c r="Y22" s="175">
        <v>0</v>
      </c>
      <c r="Z22" s="149">
        <v>0</v>
      </c>
      <c r="AA22" s="20">
        <f t="shared" si="2"/>
        <v>10</v>
      </c>
      <c r="AB22" s="71">
        <f t="shared" si="0"/>
        <v>7.18</v>
      </c>
      <c r="AC22" s="20">
        <f t="shared" si="0"/>
        <v>130</v>
      </c>
      <c r="AD22" s="71">
        <f t="shared" si="0"/>
        <v>224.49</v>
      </c>
    </row>
    <row r="23" spans="1:30" s="12" customFormat="1" ht="18" customHeight="1">
      <c r="A23" s="904" t="s">
        <v>96</v>
      </c>
      <c r="B23" s="905"/>
      <c r="C23" s="184">
        <f>SUM(C7:C22)</f>
        <v>473</v>
      </c>
      <c r="D23" s="185">
        <f t="shared" ref="D23:Z23" si="3">SUM(D7:D22)</f>
        <v>601.60000000000014</v>
      </c>
      <c r="E23" s="184">
        <f t="shared" si="3"/>
        <v>802</v>
      </c>
      <c r="F23" s="185">
        <f t="shared" si="3"/>
        <v>2778.1400000000003</v>
      </c>
      <c r="G23" s="184">
        <f t="shared" si="3"/>
        <v>7922</v>
      </c>
      <c r="H23" s="185">
        <f t="shared" si="3"/>
        <v>9477.17</v>
      </c>
      <c r="I23" s="184">
        <f t="shared" si="3"/>
        <v>11453</v>
      </c>
      <c r="J23" s="185">
        <f t="shared" si="3"/>
        <v>68564.08</v>
      </c>
      <c r="K23" s="184">
        <f t="shared" si="3"/>
        <v>132</v>
      </c>
      <c r="L23" s="185">
        <f t="shared" si="3"/>
        <v>18.2</v>
      </c>
      <c r="M23" s="184">
        <f t="shared" si="3"/>
        <v>132</v>
      </c>
      <c r="N23" s="185">
        <f t="shared" si="3"/>
        <v>506.11</v>
      </c>
      <c r="O23" s="184">
        <f t="shared" si="3"/>
        <v>5172</v>
      </c>
      <c r="P23" s="185">
        <f t="shared" si="3"/>
        <v>2320.08</v>
      </c>
      <c r="Q23" s="184">
        <f t="shared" si="3"/>
        <v>5964</v>
      </c>
      <c r="R23" s="185">
        <f t="shared" si="3"/>
        <v>24560</v>
      </c>
      <c r="S23" s="184">
        <f t="shared" si="3"/>
        <v>2</v>
      </c>
      <c r="T23" s="185">
        <f t="shared" si="3"/>
        <v>0</v>
      </c>
      <c r="U23" s="184">
        <f t="shared" si="3"/>
        <v>2</v>
      </c>
      <c r="V23" s="185">
        <f t="shared" si="3"/>
        <v>4.82</v>
      </c>
      <c r="W23" s="184">
        <f t="shared" si="3"/>
        <v>7</v>
      </c>
      <c r="X23" s="185">
        <f t="shared" si="3"/>
        <v>6.11</v>
      </c>
      <c r="Y23" s="184">
        <f t="shared" si="3"/>
        <v>7</v>
      </c>
      <c r="Z23" s="185">
        <f t="shared" si="3"/>
        <v>13.98</v>
      </c>
      <c r="AA23" s="184">
        <f t="shared" si="2"/>
        <v>13708</v>
      </c>
      <c r="AB23" s="185">
        <f t="shared" si="2"/>
        <v>12423.160000000002</v>
      </c>
      <c r="AC23" s="184">
        <f t="shared" si="2"/>
        <v>18360</v>
      </c>
      <c r="AD23" s="185">
        <f t="shared" si="2"/>
        <v>96427.13</v>
      </c>
    </row>
    <row r="24" spans="1:30">
      <c r="A24" s="37">
        <v>1</v>
      </c>
      <c r="B24" s="39" t="s">
        <v>24</v>
      </c>
      <c r="C24" s="175">
        <v>0</v>
      </c>
      <c r="D24" s="149">
        <v>0</v>
      </c>
      <c r="E24" s="175">
        <v>0</v>
      </c>
      <c r="F24" s="149">
        <v>0</v>
      </c>
      <c r="G24" s="103">
        <v>0</v>
      </c>
      <c r="H24" s="22">
        <v>0</v>
      </c>
      <c r="I24" s="103">
        <v>7</v>
      </c>
      <c r="J24" s="22">
        <v>10.87</v>
      </c>
      <c r="K24" s="175">
        <v>0</v>
      </c>
      <c r="L24" s="149">
        <v>0</v>
      </c>
      <c r="M24" s="175">
        <v>0</v>
      </c>
      <c r="N24" s="149">
        <v>0</v>
      </c>
      <c r="O24" s="175">
        <v>0</v>
      </c>
      <c r="P24" s="149">
        <v>0</v>
      </c>
      <c r="Q24" s="175">
        <v>0</v>
      </c>
      <c r="R24" s="149">
        <v>0</v>
      </c>
      <c r="S24" s="175">
        <v>0</v>
      </c>
      <c r="T24" s="149">
        <v>0</v>
      </c>
      <c r="U24" s="175">
        <v>0</v>
      </c>
      <c r="V24" s="149">
        <v>0</v>
      </c>
      <c r="W24" s="175">
        <v>0</v>
      </c>
      <c r="X24" s="149">
        <v>0</v>
      </c>
      <c r="Y24" s="175">
        <v>0</v>
      </c>
      <c r="Z24" s="149">
        <v>0</v>
      </c>
      <c r="AA24" s="20">
        <f t="shared" si="2"/>
        <v>0</v>
      </c>
      <c r="AB24" s="71">
        <f t="shared" si="2"/>
        <v>0</v>
      </c>
      <c r="AC24" s="20">
        <f t="shared" si="2"/>
        <v>7</v>
      </c>
      <c r="AD24" s="71">
        <f t="shared" si="2"/>
        <v>10.87</v>
      </c>
    </row>
    <row r="25" spans="1:30">
      <c r="A25" s="37">
        <v>2</v>
      </c>
      <c r="B25" s="39" t="s">
        <v>433</v>
      </c>
      <c r="C25" s="175">
        <v>0</v>
      </c>
      <c r="D25" s="149">
        <v>0</v>
      </c>
      <c r="E25" s="175">
        <v>0</v>
      </c>
      <c r="F25" s="149">
        <v>0</v>
      </c>
      <c r="G25" s="103">
        <v>2</v>
      </c>
      <c r="H25" s="22">
        <v>1.37</v>
      </c>
      <c r="I25" s="103">
        <v>2</v>
      </c>
      <c r="J25" s="22">
        <v>40.869999999999997</v>
      </c>
      <c r="K25" s="175">
        <v>0</v>
      </c>
      <c r="L25" s="149">
        <v>0</v>
      </c>
      <c r="M25" s="175">
        <v>0</v>
      </c>
      <c r="N25" s="149">
        <v>0</v>
      </c>
      <c r="O25" s="175">
        <v>0</v>
      </c>
      <c r="P25" s="149">
        <v>0</v>
      </c>
      <c r="Q25" s="175">
        <v>0</v>
      </c>
      <c r="R25" s="149">
        <v>0</v>
      </c>
      <c r="S25" s="175">
        <v>0</v>
      </c>
      <c r="T25" s="149">
        <v>0</v>
      </c>
      <c r="U25" s="175">
        <v>0</v>
      </c>
      <c r="V25" s="149">
        <v>0</v>
      </c>
      <c r="W25" s="175">
        <v>0</v>
      </c>
      <c r="X25" s="149">
        <v>0</v>
      </c>
      <c r="Y25" s="175">
        <v>0</v>
      </c>
      <c r="Z25" s="149">
        <v>0</v>
      </c>
      <c r="AA25" s="20">
        <f t="shared" si="2"/>
        <v>2</v>
      </c>
      <c r="AB25" s="71">
        <f t="shared" si="2"/>
        <v>1.37</v>
      </c>
      <c r="AC25" s="20">
        <f t="shared" si="2"/>
        <v>2</v>
      </c>
      <c r="AD25" s="71">
        <f t="shared" si="2"/>
        <v>40.869999999999997</v>
      </c>
    </row>
    <row r="26" spans="1:30">
      <c r="A26" s="37">
        <v>3</v>
      </c>
      <c r="B26" s="39" t="s">
        <v>21</v>
      </c>
      <c r="C26" s="175">
        <v>0</v>
      </c>
      <c r="D26" s="149">
        <v>0</v>
      </c>
      <c r="E26" s="175">
        <v>10</v>
      </c>
      <c r="F26" s="149">
        <v>12.41</v>
      </c>
      <c r="G26" s="103">
        <v>1</v>
      </c>
      <c r="H26" s="22">
        <v>7.91</v>
      </c>
      <c r="I26" s="103">
        <v>49</v>
      </c>
      <c r="J26" s="22">
        <v>230.12</v>
      </c>
      <c r="K26" s="175">
        <v>0</v>
      </c>
      <c r="L26" s="149">
        <v>0</v>
      </c>
      <c r="M26" s="175">
        <v>2</v>
      </c>
      <c r="N26" s="149">
        <v>0.7</v>
      </c>
      <c r="O26" s="175">
        <v>0</v>
      </c>
      <c r="P26" s="149">
        <v>0</v>
      </c>
      <c r="Q26" s="175">
        <v>32</v>
      </c>
      <c r="R26" s="149">
        <v>99.61</v>
      </c>
      <c r="S26" s="175">
        <v>0</v>
      </c>
      <c r="T26" s="149">
        <v>0</v>
      </c>
      <c r="U26" s="175">
        <v>0</v>
      </c>
      <c r="V26" s="149">
        <v>0</v>
      </c>
      <c r="W26" s="175">
        <v>0</v>
      </c>
      <c r="X26" s="149">
        <v>0</v>
      </c>
      <c r="Y26" s="175">
        <v>1</v>
      </c>
      <c r="Z26" s="149">
        <v>6.67</v>
      </c>
      <c r="AA26" s="20">
        <f t="shared" si="2"/>
        <v>1</v>
      </c>
      <c r="AB26" s="71">
        <f t="shared" si="2"/>
        <v>7.91</v>
      </c>
      <c r="AC26" s="20">
        <f t="shared" si="2"/>
        <v>94</v>
      </c>
      <c r="AD26" s="71">
        <f t="shared" si="2"/>
        <v>349.51</v>
      </c>
    </row>
    <row r="27" spans="1:30">
      <c r="A27" s="37">
        <v>4</v>
      </c>
      <c r="B27" s="39" t="s">
        <v>22</v>
      </c>
      <c r="C27" s="175">
        <v>1</v>
      </c>
      <c r="D27" s="149">
        <v>1.97</v>
      </c>
      <c r="E27" s="175">
        <v>7</v>
      </c>
      <c r="F27" s="149">
        <v>30.07</v>
      </c>
      <c r="G27" s="103">
        <v>5</v>
      </c>
      <c r="H27" s="22">
        <v>62.25</v>
      </c>
      <c r="I27" s="103">
        <v>149</v>
      </c>
      <c r="J27" s="22">
        <v>950.76</v>
      </c>
      <c r="K27" s="175">
        <v>0</v>
      </c>
      <c r="L27" s="149">
        <v>0</v>
      </c>
      <c r="M27" s="175">
        <v>3</v>
      </c>
      <c r="N27" s="149">
        <v>8.93</v>
      </c>
      <c r="O27" s="175">
        <v>0</v>
      </c>
      <c r="P27" s="149">
        <v>0</v>
      </c>
      <c r="Q27" s="175">
        <v>26</v>
      </c>
      <c r="R27" s="149">
        <v>178.79</v>
      </c>
      <c r="S27" s="175">
        <v>0</v>
      </c>
      <c r="T27" s="149">
        <v>0</v>
      </c>
      <c r="U27" s="175">
        <v>0</v>
      </c>
      <c r="V27" s="149">
        <v>0</v>
      </c>
      <c r="W27" s="175">
        <v>0</v>
      </c>
      <c r="X27" s="149">
        <v>0</v>
      </c>
      <c r="Y27" s="175">
        <v>0</v>
      </c>
      <c r="Z27" s="149">
        <v>0</v>
      </c>
      <c r="AA27" s="20">
        <f t="shared" si="2"/>
        <v>6</v>
      </c>
      <c r="AB27" s="71">
        <f t="shared" si="2"/>
        <v>64.22</v>
      </c>
      <c r="AC27" s="20">
        <f t="shared" si="2"/>
        <v>185</v>
      </c>
      <c r="AD27" s="71">
        <f t="shared" si="2"/>
        <v>1168.55</v>
      </c>
    </row>
    <row r="28" spans="1:30">
      <c r="A28" s="76">
        <v>5</v>
      </c>
      <c r="B28" s="100" t="s">
        <v>10</v>
      </c>
      <c r="C28" s="20">
        <v>0</v>
      </c>
      <c r="D28" s="71">
        <v>0</v>
      </c>
      <c r="E28" s="20">
        <v>0</v>
      </c>
      <c r="F28" s="71">
        <v>0</v>
      </c>
      <c r="G28" s="20">
        <v>16</v>
      </c>
      <c r="H28" s="71">
        <v>681.87</v>
      </c>
      <c r="I28" s="20">
        <v>263</v>
      </c>
      <c r="J28" s="71">
        <v>2659.46</v>
      </c>
      <c r="K28" s="20">
        <v>0</v>
      </c>
      <c r="L28" s="71">
        <v>0</v>
      </c>
      <c r="M28" s="20">
        <v>0</v>
      </c>
      <c r="N28" s="71">
        <v>0</v>
      </c>
      <c r="O28" s="20">
        <v>0</v>
      </c>
      <c r="P28" s="71">
        <v>0</v>
      </c>
      <c r="Q28" s="20">
        <v>5</v>
      </c>
      <c r="R28" s="71">
        <v>39.11</v>
      </c>
      <c r="S28" s="20">
        <v>0</v>
      </c>
      <c r="T28" s="71">
        <v>0</v>
      </c>
      <c r="U28" s="20">
        <v>0</v>
      </c>
      <c r="V28" s="71">
        <v>0</v>
      </c>
      <c r="W28" s="20">
        <v>0</v>
      </c>
      <c r="X28" s="71">
        <v>0</v>
      </c>
      <c r="Y28" s="20">
        <v>0</v>
      </c>
      <c r="Z28" s="71">
        <v>0</v>
      </c>
      <c r="AA28" s="20">
        <f t="shared" si="2"/>
        <v>16</v>
      </c>
      <c r="AB28" s="71">
        <f t="shared" si="2"/>
        <v>681.87</v>
      </c>
      <c r="AC28" s="20">
        <f t="shared" si="2"/>
        <v>268</v>
      </c>
      <c r="AD28" s="71">
        <f t="shared" si="2"/>
        <v>2698.57</v>
      </c>
    </row>
    <row r="29" spans="1:30">
      <c r="A29" s="269">
        <v>6</v>
      </c>
      <c r="B29" s="269" t="s">
        <v>23</v>
      </c>
      <c r="C29" s="20">
        <v>0</v>
      </c>
      <c r="D29" s="71">
        <v>0</v>
      </c>
      <c r="E29" s="20">
        <v>2</v>
      </c>
      <c r="F29" s="71">
        <v>6.76</v>
      </c>
      <c r="G29" s="20">
        <v>1</v>
      </c>
      <c r="H29" s="71">
        <v>18.920000000000002</v>
      </c>
      <c r="I29" s="20">
        <v>55</v>
      </c>
      <c r="J29" s="71">
        <v>452.44</v>
      </c>
      <c r="K29" s="20">
        <v>0</v>
      </c>
      <c r="L29" s="71">
        <v>0</v>
      </c>
      <c r="M29" s="20">
        <v>0</v>
      </c>
      <c r="N29" s="71">
        <v>0</v>
      </c>
      <c r="O29" s="20">
        <v>1</v>
      </c>
      <c r="P29" s="71">
        <v>1.56</v>
      </c>
      <c r="Q29" s="20">
        <v>51</v>
      </c>
      <c r="R29" s="71">
        <v>430.28</v>
      </c>
      <c r="S29" s="20">
        <v>0</v>
      </c>
      <c r="T29" s="71">
        <v>0</v>
      </c>
      <c r="U29" s="20">
        <v>0</v>
      </c>
      <c r="V29" s="71">
        <v>0</v>
      </c>
      <c r="W29" s="20">
        <v>0</v>
      </c>
      <c r="X29" s="71">
        <v>0</v>
      </c>
      <c r="Y29" s="20">
        <v>1</v>
      </c>
      <c r="Z29" s="71">
        <v>18.05</v>
      </c>
      <c r="AA29" s="20">
        <f t="shared" si="2"/>
        <v>2</v>
      </c>
      <c r="AB29" s="71">
        <f t="shared" si="2"/>
        <v>20.48</v>
      </c>
      <c r="AC29" s="20">
        <f t="shared" si="2"/>
        <v>109</v>
      </c>
      <c r="AD29" s="71">
        <f t="shared" si="2"/>
        <v>907.53</v>
      </c>
    </row>
    <row r="30" spans="1:30" ht="18" customHeight="1">
      <c r="A30" s="269">
        <v>7</v>
      </c>
      <c r="B30" s="269" t="s">
        <v>181</v>
      </c>
      <c r="C30" s="175">
        <v>0</v>
      </c>
      <c r="D30" s="149">
        <v>0</v>
      </c>
      <c r="E30" s="175">
        <v>1183</v>
      </c>
      <c r="F30" s="149">
        <v>261.8</v>
      </c>
      <c r="G30" s="103">
        <v>10</v>
      </c>
      <c r="H30" s="22">
        <v>5.85</v>
      </c>
      <c r="I30" s="103">
        <v>2209</v>
      </c>
      <c r="J30" s="22">
        <v>708.11</v>
      </c>
      <c r="K30" s="175">
        <v>0</v>
      </c>
      <c r="L30" s="149">
        <v>0</v>
      </c>
      <c r="M30" s="175">
        <v>1</v>
      </c>
      <c r="N30" s="149">
        <v>0.26</v>
      </c>
      <c r="O30" s="175">
        <v>0</v>
      </c>
      <c r="P30" s="149">
        <v>0</v>
      </c>
      <c r="Q30" s="175">
        <v>0</v>
      </c>
      <c r="R30" s="149">
        <v>0</v>
      </c>
      <c r="S30" s="175">
        <v>0</v>
      </c>
      <c r="T30" s="149">
        <v>0</v>
      </c>
      <c r="U30" s="175">
        <v>1</v>
      </c>
      <c r="V30" s="149">
        <v>0.28000000000000003</v>
      </c>
      <c r="W30" s="175">
        <v>0</v>
      </c>
      <c r="X30" s="149">
        <v>0</v>
      </c>
      <c r="Y30" s="175">
        <v>0</v>
      </c>
      <c r="Z30" s="149">
        <v>0</v>
      </c>
      <c r="AA30" s="20">
        <f t="shared" si="2"/>
        <v>10</v>
      </c>
      <c r="AB30" s="71">
        <f t="shared" si="2"/>
        <v>5.85</v>
      </c>
      <c r="AC30" s="20">
        <f t="shared" si="2"/>
        <v>3394</v>
      </c>
      <c r="AD30" s="71">
        <f t="shared" si="2"/>
        <v>970.45</v>
      </c>
    </row>
    <row r="31" spans="1:30" s="17" customFormat="1">
      <c r="A31" s="125">
        <v>8</v>
      </c>
      <c r="B31" s="125" t="s">
        <v>25</v>
      </c>
      <c r="C31" s="175">
        <v>0</v>
      </c>
      <c r="D31" s="149">
        <v>0</v>
      </c>
      <c r="E31" s="175">
        <v>0</v>
      </c>
      <c r="F31" s="149">
        <v>0</v>
      </c>
      <c r="G31" s="103">
        <v>0</v>
      </c>
      <c r="H31" s="22">
        <v>0</v>
      </c>
      <c r="I31" s="103">
        <v>0</v>
      </c>
      <c r="J31" s="22">
        <v>0</v>
      </c>
      <c r="K31" s="175">
        <v>0</v>
      </c>
      <c r="L31" s="149">
        <v>0</v>
      </c>
      <c r="M31" s="175">
        <v>0</v>
      </c>
      <c r="N31" s="149">
        <v>0</v>
      </c>
      <c r="O31" s="175">
        <v>0</v>
      </c>
      <c r="P31" s="149">
        <v>0</v>
      </c>
      <c r="Q31" s="175">
        <v>0</v>
      </c>
      <c r="R31" s="149">
        <v>0</v>
      </c>
      <c r="S31" s="175">
        <v>0</v>
      </c>
      <c r="T31" s="149">
        <v>0</v>
      </c>
      <c r="U31" s="175">
        <v>0</v>
      </c>
      <c r="V31" s="149">
        <v>0</v>
      </c>
      <c r="W31" s="175">
        <v>0</v>
      </c>
      <c r="X31" s="149">
        <v>0</v>
      </c>
      <c r="Y31" s="175">
        <v>0</v>
      </c>
      <c r="Z31" s="149">
        <v>0</v>
      </c>
      <c r="AA31" s="20">
        <f t="shared" si="2"/>
        <v>0</v>
      </c>
      <c r="AB31" s="71">
        <f t="shared" si="2"/>
        <v>0</v>
      </c>
      <c r="AC31" s="20">
        <f t="shared" si="2"/>
        <v>0</v>
      </c>
      <c r="AD31" s="71">
        <f t="shared" si="2"/>
        <v>0</v>
      </c>
    </row>
    <row r="32" spans="1:30" s="12" customFormat="1" ht="15.75" customHeight="1">
      <c r="A32" s="804" t="s">
        <v>97</v>
      </c>
      <c r="B32" s="906"/>
      <c r="C32" s="90">
        <f>SUM(C24:C31)</f>
        <v>1</v>
      </c>
      <c r="D32" s="91">
        <f t="shared" ref="D32:Z32" si="4">SUM(D24:D31)</f>
        <v>1.97</v>
      </c>
      <c r="E32" s="90">
        <f t="shared" si="4"/>
        <v>1202</v>
      </c>
      <c r="F32" s="91">
        <f t="shared" si="4"/>
        <v>311.04000000000002</v>
      </c>
      <c r="G32" s="90">
        <f t="shared" si="4"/>
        <v>35</v>
      </c>
      <c r="H32" s="91">
        <f t="shared" si="4"/>
        <v>778.17</v>
      </c>
      <c r="I32" s="90">
        <f t="shared" si="4"/>
        <v>2734</v>
      </c>
      <c r="J32" s="91">
        <f t="shared" si="4"/>
        <v>5052.6299999999992</v>
      </c>
      <c r="K32" s="90">
        <f t="shared" si="4"/>
        <v>0</v>
      </c>
      <c r="L32" s="91">
        <f t="shared" si="4"/>
        <v>0</v>
      </c>
      <c r="M32" s="90">
        <f t="shared" si="4"/>
        <v>6</v>
      </c>
      <c r="N32" s="91">
        <f t="shared" si="4"/>
        <v>9.8899999999999988</v>
      </c>
      <c r="O32" s="90">
        <f t="shared" si="4"/>
        <v>1</v>
      </c>
      <c r="P32" s="91">
        <f t="shared" si="4"/>
        <v>1.56</v>
      </c>
      <c r="Q32" s="90">
        <f t="shared" si="4"/>
        <v>114</v>
      </c>
      <c r="R32" s="91">
        <f t="shared" si="4"/>
        <v>747.79</v>
      </c>
      <c r="S32" s="90">
        <f t="shared" si="4"/>
        <v>0</v>
      </c>
      <c r="T32" s="91">
        <f t="shared" si="4"/>
        <v>0</v>
      </c>
      <c r="U32" s="90">
        <f t="shared" si="4"/>
        <v>1</v>
      </c>
      <c r="V32" s="91">
        <f t="shared" si="4"/>
        <v>0.28000000000000003</v>
      </c>
      <c r="W32" s="90">
        <f t="shared" si="4"/>
        <v>0</v>
      </c>
      <c r="X32" s="91">
        <f t="shared" si="4"/>
        <v>0</v>
      </c>
      <c r="Y32" s="90">
        <f t="shared" si="4"/>
        <v>2</v>
      </c>
      <c r="Z32" s="91">
        <f t="shared" si="4"/>
        <v>24.72</v>
      </c>
      <c r="AA32" s="90">
        <f t="shared" si="2"/>
        <v>37</v>
      </c>
      <c r="AB32" s="91">
        <f t="shared" si="2"/>
        <v>781.69999999999993</v>
      </c>
      <c r="AC32" s="90">
        <f t="shared" si="2"/>
        <v>4059</v>
      </c>
      <c r="AD32" s="91">
        <f t="shared" si="2"/>
        <v>6146.3499999999995</v>
      </c>
    </row>
    <row r="33" spans="1:30">
      <c r="A33" s="37">
        <v>1</v>
      </c>
      <c r="B33" s="39" t="s">
        <v>27</v>
      </c>
      <c r="C33" s="20">
        <v>0</v>
      </c>
      <c r="D33" s="71">
        <v>0</v>
      </c>
      <c r="E33" s="20">
        <v>0</v>
      </c>
      <c r="F33" s="71">
        <v>0</v>
      </c>
      <c r="G33" s="20">
        <v>0</v>
      </c>
      <c r="H33" s="71">
        <v>0</v>
      </c>
      <c r="I33" s="20">
        <v>0</v>
      </c>
      <c r="J33" s="71">
        <v>0</v>
      </c>
      <c r="K33" s="20">
        <v>0</v>
      </c>
      <c r="L33" s="71">
        <v>0</v>
      </c>
      <c r="M33" s="20">
        <v>0</v>
      </c>
      <c r="N33" s="71">
        <v>0</v>
      </c>
      <c r="O33" s="20">
        <v>0</v>
      </c>
      <c r="P33" s="71">
        <v>0</v>
      </c>
      <c r="Q33" s="20">
        <v>0</v>
      </c>
      <c r="R33" s="71">
        <v>0</v>
      </c>
      <c r="S33" s="20">
        <v>0</v>
      </c>
      <c r="T33" s="71">
        <v>0</v>
      </c>
      <c r="U33" s="20">
        <v>0</v>
      </c>
      <c r="V33" s="71">
        <v>0</v>
      </c>
      <c r="W33" s="20">
        <v>0</v>
      </c>
      <c r="X33" s="71">
        <v>0</v>
      </c>
      <c r="Y33" s="20">
        <v>0</v>
      </c>
      <c r="Z33" s="71">
        <v>0</v>
      </c>
      <c r="AA33" s="20">
        <f t="shared" si="2"/>
        <v>0</v>
      </c>
      <c r="AB33" s="71">
        <f t="shared" si="2"/>
        <v>0</v>
      </c>
      <c r="AC33" s="20">
        <f t="shared" si="2"/>
        <v>0</v>
      </c>
      <c r="AD33" s="71">
        <f t="shared" si="2"/>
        <v>0</v>
      </c>
    </row>
    <row r="34" spans="1:30" s="12" customFormat="1" ht="14.25" customHeight="1">
      <c r="A34" s="907" t="s">
        <v>98</v>
      </c>
      <c r="B34" s="908"/>
      <c r="C34" s="90">
        <f>SUM(C33)</f>
        <v>0</v>
      </c>
      <c r="D34" s="91">
        <f t="shared" ref="D34:Z34" si="5">SUM(D33)</f>
        <v>0</v>
      </c>
      <c r="E34" s="90">
        <f t="shared" si="5"/>
        <v>0</v>
      </c>
      <c r="F34" s="91">
        <f t="shared" si="5"/>
        <v>0</v>
      </c>
      <c r="G34" s="90">
        <f t="shared" si="5"/>
        <v>0</v>
      </c>
      <c r="H34" s="91">
        <f t="shared" si="5"/>
        <v>0</v>
      </c>
      <c r="I34" s="90">
        <f t="shared" si="5"/>
        <v>0</v>
      </c>
      <c r="J34" s="91">
        <f t="shared" si="5"/>
        <v>0</v>
      </c>
      <c r="K34" s="90">
        <f t="shared" si="5"/>
        <v>0</v>
      </c>
      <c r="L34" s="91">
        <f t="shared" si="5"/>
        <v>0</v>
      </c>
      <c r="M34" s="90">
        <f t="shared" si="5"/>
        <v>0</v>
      </c>
      <c r="N34" s="91">
        <f t="shared" si="5"/>
        <v>0</v>
      </c>
      <c r="O34" s="90">
        <f t="shared" si="5"/>
        <v>0</v>
      </c>
      <c r="P34" s="91">
        <f t="shared" si="5"/>
        <v>0</v>
      </c>
      <c r="Q34" s="90">
        <f t="shared" si="5"/>
        <v>0</v>
      </c>
      <c r="R34" s="91">
        <f t="shared" si="5"/>
        <v>0</v>
      </c>
      <c r="S34" s="90">
        <f t="shared" si="5"/>
        <v>0</v>
      </c>
      <c r="T34" s="91">
        <f t="shared" si="5"/>
        <v>0</v>
      </c>
      <c r="U34" s="90">
        <f t="shared" si="5"/>
        <v>0</v>
      </c>
      <c r="V34" s="91">
        <f t="shared" si="5"/>
        <v>0</v>
      </c>
      <c r="W34" s="90">
        <f t="shared" si="5"/>
        <v>0</v>
      </c>
      <c r="X34" s="91">
        <f t="shared" si="5"/>
        <v>0</v>
      </c>
      <c r="Y34" s="90">
        <f t="shared" si="5"/>
        <v>0</v>
      </c>
      <c r="Z34" s="91">
        <f t="shared" si="5"/>
        <v>0</v>
      </c>
      <c r="AA34" s="90">
        <f t="shared" si="2"/>
        <v>0</v>
      </c>
      <c r="AB34" s="91">
        <f t="shared" si="2"/>
        <v>0</v>
      </c>
      <c r="AC34" s="90">
        <f t="shared" si="2"/>
        <v>0</v>
      </c>
      <c r="AD34" s="91">
        <f t="shared" si="2"/>
        <v>0</v>
      </c>
    </row>
    <row r="35" spans="1:30">
      <c r="A35" s="269">
        <v>1</v>
      </c>
      <c r="B35" s="269" t="s">
        <v>28</v>
      </c>
      <c r="C35" s="20">
        <v>3</v>
      </c>
      <c r="D35" s="71">
        <v>8.7799999999999994</v>
      </c>
      <c r="E35" s="20">
        <v>285</v>
      </c>
      <c r="F35" s="71">
        <v>367.77</v>
      </c>
      <c r="G35" s="20">
        <v>61</v>
      </c>
      <c r="H35" s="71">
        <v>227.68</v>
      </c>
      <c r="I35" s="20">
        <v>5667</v>
      </c>
      <c r="J35" s="71">
        <v>12930.65</v>
      </c>
      <c r="K35" s="20">
        <v>0</v>
      </c>
      <c r="L35" s="71">
        <v>0</v>
      </c>
      <c r="M35" s="20">
        <v>0</v>
      </c>
      <c r="N35" s="71">
        <v>0</v>
      </c>
      <c r="O35" s="20">
        <v>36</v>
      </c>
      <c r="P35" s="71">
        <v>121.08</v>
      </c>
      <c r="Q35" s="20">
        <v>3111</v>
      </c>
      <c r="R35" s="71">
        <v>6263.51</v>
      </c>
      <c r="S35" s="20">
        <v>0</v>
      </c>
      <c r="T35" s="71">
        <v>0</v>
      </c>
      <c r="U35" s="20">
        <v>0</v>
      </c>
      <c r="V35" s="71">
        <v>0</v>
      </c>
      <c r="W35" s="20">
        <v>0</v>
      </c>
      <c r="X35" s="71">
        <v>0</v>
      </c>
      <c r="Y35" s="20">
        <v>0</v>
      </c>
      <c r="Z35" s="71">
        <v>0</v>
      </c>
      <c r="AA35" s="20">
        <f t="shared" si="2"/>
        <v>100</v>
      </c>
      <c r="AB35" s="71">
        <f t="shared" si="2"/>
        <v>357.54</v>
      </c>
      <c r="AC35" s="20">
        <f t="shared" si="2"/>
        <v>9063</v>
      </c>
      <c r="AD35" s="71">
        <f t="shared" si="2"/>
        <v>19561.93</v>
      </c>
    </row>
    <row r="36" spans="1:30" s="12" customFormat="1" ht="17.25" customHeight="1">
      <c r="A36" s="804" t="s">
        <v>189</v>
      </c>
      <c r="B36" s="906"/>
      <c r="C36" s="90">
        <f>SUM(C35)</f>
        <v>3</v>
      </c>
      <c r="D36" s="91">
        <f t="shared" ref="D36:Z36" si="6">D35</f>
        <v>8.7799999999999994</v>
      </c>
      <c r="E36" s="90">
        <f t="shared" si="6"/>
        <v>285</v>
      </c>
      <c r="F36" s="91">
        <f t="shared" si="6"/>
        <v>367.77</v>
      </c>
      <c r="G36" s="90">
        <f t="shared" si="6"/>
        <v>61</v>
      </c>
      <c r="H36" s="91">
        <f t="shared" si="6"/>
        <v>227.68</v>
      </c>
      <c r="I36" s="90">
        <f t="shared" si="6"/>
        <v>5667</v>
      </c>
      <c r="J36" s="91">
        <f t="shared" si="6"/>
        <v>12930.65</v>
      </c>
      <c r="K36" s="90">
        <f t="shared" si="6"/>
        <v>0</v>
      </c>
      <c r="L36" s="91">
        <f t="shared" si="6"/>
        <v>0</v>
      </c>
      <c r="M36" s="90">
        <f t="shared" si="6"/>
        <v>0</v>
      </c>
      <c r="N36" s="91">
        <f t="shared" si="6"/>
        <v>0</v>
      </c>
      <c r="O36" s="90">
        <f t="shared" si="6"/>
        <v>36</v>
      </c>
      <c r="P36" s="91">
        <f t="shared" si="6"/>
        <v>121.08</v>
      </c>
      <c r="Q36" s="90">
        <f t="shared" si="6"/>
        <v>3111</v>
      </c>
      <c r="R36" s="91">
        <f t="shared" si="6"/>
        <v>6263.51</v>
      </c>
      <c r="S36" s="90">
        <f t="shared" si="6"/>
        <v>0</v>
      </c>
      <c r="T36" s="91">
        <f t="shared" si="6"/>
        <v>0</v>
      </c>
      <c r="U36" s="90">
        <f t="shared" si="6"/>
        <v>0</v>
      </c>
      <c r="V36" s="91">
        <f t="shared" si="6"/>
        <v>0</v>
      </c>
      <c r="W36" s="90">
        <f t="shared" si="6"/>
        <v>0</v>
      </c>
      <c r="X36" s="91">
        <f t="shared" si="6"/>
        <v>0</v>
      </c>
      <c r="Y36" s="90">
        <f t="shared" si="6"/>
        <v>0</v>
      </c>
      <c r="Z36" s="91">
        <f t="shared" si="6"/>
        <v>0</v>
      </c>
      <c r="AA36" s="90">
        <f t="shared" si="2"/>
        <v>100</v>
      </c>
      <c r="AB36" s="91">
        <f t="shared" si="2"/>
        <v>357.54</v>
      </c>
      <c r="AC36" s="90">
        <f t="shared" si="2"/>
        <v>9063</v>
      </c>
      <c r="AD36" s="91">
        <f t="shared" si="2"/>
        <v>19561.93</v>
      </c>
    </row>
    <row r="37" spans="1:30" s="12" customFormat="1" ht="20.25" customHeight="1">
      <c r="A37" s="778" t="s">
        <v>87</v>
      </c>
      <c r="B37" s="903"/>
      <c r="C37" s="104">
        <f>C23+C32+C34+C36</f>
        <v>477</v>
      </c>
      <c r="D37" s="105">
        <f>D23+D32+D34+D36</f>
        <v>612.35000000000014</v>
      </c>
      <c r="E37" s="104">
        <f t="shared" ref="E37:F37" si="7">E23+E32+E34+E36</f>
        <v>2289</v>
      </c>
      <c r="F37" s="105">
        <f t="shared" si="7"/>
        <v>3456.9500000000003</v>
      </c>
      <c r="G37" s="104">
        <v>8018</v>
      </c>
      <c r="H37" s="105">
        <v>10483.02</v>
      </c>
      <c r="I37" s="104">
        <v>19854</v>
      </c>
      <c r="J37" s="105">
        <v>86547.36</v>
      </c>
      <c r="K37" s="104">
        <v>132</v>
      </c>
      <c r="L37" s="105">
        <v>18.2</v>
      </c>
      <c r="M37" s="104">
        <v>138</v>
      </c>
      <c r="N37" s="105">
        <v>516</v>
      </c>
      <c r="O37" s="104">
        <v>5209</v>
      </c>
      <c r="P37" s="105">
        <v>2442.7199999999998</v>
      </c>
      <c r="Q37" s="104">
        <v>9189</v>
      </c>
      <c r="R37" s="105">
        <v>31571.3</v>
      </c>
      <c r="S37" s="104">
        <v>2</v>
      </c>
      <c r="T37" s="105">
        <v>0</v>
      </c>
      <c r="U37" s="104">
        <v>3</v>
      </c>
      <c r="V37" s="105">
        <v>5.0999999999999996</v>
      </c>
      <c r="W37" s="104">
        <v>7</v>
      </c>
      <c r="X37" s="105">
        <v>6.11</v>
      </c>
      <c r="Y37" s="104">
        <v>9</v>
      </c>
      <c r="Z37" s="105">
        <v>38.700000000000003</v>
      </c>
      <c r="AA37" s="94">
        <f t="shared" si="2"/>
        <v>13845</v>
      </c>
      <c r="AB37" s="95">
        <f t="shared" si="2"/>
        <v>13562.400000000001</v>
      </c>
      <c r="AC37" s="94">
        <f t="shared" si="2"/>
        <v>31482</v>
      </c>
      <c r="AD37" s="95">
        <f>F37+J37+N37+R37+V37+Z37</f>
        <v>122135.41</v>
      </c>
    </row>
    <row r="41" spans="1:30" ht="26.25" customHeight="1"/>
    <row r="73" ht="15" customHeight="1"/>
  </sheetData>
  <mergeCells count="31">
    <mergeCell ref="A37:B37"/>
    <mergeCell ref="A23:B23"/>
    <mergeCell ref="A32:B32"/>
    <mergeCell ref="A34:B34"/>
    <mergeCell ref="A36:B36"/>
    <mergeCell ref="W4:Z4"/>
    <mergeCell ref="AA4:AD4"/>
    <mergeCell ref="B4:B6"/>
    <mergeCell ref="A1:AD1"/>
    <mergeCell ref="A2:AD2"/>
    <mergeCell ref="A4:A6"/>
    <mergeCell ref="C4:F4"/>
    <mergeCell ref="G4:J4"/>
    <mergeCell ref="K4:N4"/>
    <mergeCell ref="A3:AD3"/>
    <mergeCell ref="O4:R4"/>
    <mergeCell ref="S4:V4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</mergeCells>
  <pageMargins left="0.5" right="0.25" top="0.47" bottom="0.75" header="0.3" footer="0.3"/>
  <pageSetup paperSize="9" scale="70" orientation="landscape" r:id="rId1"/>
  <ignoredErrors>
    <ignoredError sqref="C38:AE38 AE32:AE37" formulaRange="1"/>
  </ignoredErrors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3" tint="0.59999389629810485"/>
  </sheetPr>
  <dimension ref="A1:O39"/>
  <sheetViews>
    <sheetView topLeftCell="A4" zoomScale="88" zoomScaleNormal="88" workbookViewId="0">
      <selection sqref="A1:O36"/>
    </sheetView>
  </sheetViews>
  <sheetFormatPr defaultRowHeight="15"/>
  <cols>
    <col min="4" max="4" width="9.140625" style="18"/>
    <col min="5" max="5" width="9.140625" style="2"/>
    <col min="7" max="7" width="9.140625" style="18"/>
    <col min="9" max="9" width="9.140625" style="18"/>
    <col min="11" max="11" width="9.140625" style="18"/>
    <col min="13" max="13" width="9.140625" style="18"/>
    <col min="15" max="15" width="9.140625" style="18"/>
  </cols>
  <sheetData>
    <row r="1" spans="1:15" s="11" customFormat="1" ht="28.5" customHeight="1">
      <c r="A1" s="910">
        <v>23</v>
      </c>
      <c r="B1" s="911"/>
      <c r="C1" s="911"/>
      <c r="D1" s="911"/>
      <c r="E1" s="911"/>
      <c r="F1" s="911"/>
      <c r="G1" s="911"/>
      <c r="H1" s="911"/>
      <c r="I1" s="911"/>
      <c r="J1" s="911"/>
      <c r="K1" s="911"/>
      <c r="L1" s="911"/>
      <c r="M1" s="911"/>
      <c r="N1" s="911"/>
      <c r="O1" s="912"/>
    </row>
    <row r="2" spans="1:15" s="9" customFormat="1" ht="25.5" customHeight="1">
      <c r="A2" s="685" t="s">
        <v>685</v>
      </c>
      <c r="B2" s="686"/>
      <c r="C2" s="686"/>
      <c r="D2" s="686"/>
      <c r="E2" s="686"/>
      <c r="F2" s="686"/>
      <c r="G2" s="686"/>
      <c r="H2" s="686"/>
      <c r="I2" s="686"/>
      <c r="J2" s="686"/>
      <c r="K2" s="686"/>
      <c r="L2" s="686"/>
      <c r="M2" s="686"/>
      <c r="N2" s="686"/>
      <c r="O2" s="687"/>
    </row>
    <row r="3" spans="1:15" ht="21" customHeight="1">
      <c r="A3" s="688" t="s">
        <v>518</v>
      </c>
      <c r="B3" s="689"/>
      <c r="C3" s="689"/>
      <c r="D3" s="689"/>
      <c r="E3" s="689"/>
      <c r="F3" s="689"/>
      <c r="G3" s="689"/>
      <c r="H3" s="689"/>
      <c r="I3" s="689"/>
      <c r="J3" s="689"/>
      <c r="K3" s="689"/>
      <c r="L3" s="689"/>
      <c r="M3" s="689"/>
      <c r="N3" s="689"/>
      <c r="O3" s="690"/>
    </row>
    <row r="4" spans="1:15" s="434" customFormat="1" ht="30.75" customHeight="1">
      <c r="A4" s="819" t="s">
        <v>55</v>
      </c>
      <c r="B4" s="819" t="s">
        <v>0</v>
      </c>
      <c r="C4" s="819" t="s">
        <v>681</v>
      </c>
      <c r="D4" s="819"/>
      <c r="E4" s="819" t="s">
        <v>70</v>
      </c>
      <c r="F4" s="819" t="s">
        <v>682</v>
      </c>
      <c r="G4" s="819"/>
      <c r="H4" s="819" t="s">
        <v>683</v>
      </c>
      <c r="I4" s="819"/>
      <c r="J4" s="819" t="s">
        <v>684</v>
      </c>
      <c r="K4" s="819"/>
      <c r="L4" s="909" t="s">
        <v>662</v>
      </c>
      <c r="M4" s="909"/>
      <c r="N4" s="909" t="s">
        <v>84</v>
      </c>
      <c r="O4" s="909"/>
    </row>
    <row r="5" spans="1:15" ht="15" customHeight="1">
      <c r="A5" s="819"/>
      <c r="B5" s="819"/>
      <c r="C5" s="572" t="s">
        <v>211</v>
      </c>
      <c r="D5" s="405" t="s">
        <v>411</v>
      </c>
      <c r="E5" s="819"/>
      <c r="F5" s="572" t="s">
        <v>211</v>
      </c>
      <c r="G5" s="405" t="s">
        <v>411</v>
      </c>
      <c r="H5" s="572" t="s">
        <v>211</v>
      </c>
      <c r="I5" s="405" t="s">
        <v>411</v>
      </c>
      <c r="J5" s="572" t="s">
        <v>211</v>
      </c>
      <c r="K5" s="405" t="s">
        <v>411</v>
      </c>
      <c r="L5" s="572" t="s">
        <v>211</v>
      </c>
      <c r="M5" s="405" t="s">
        <v>411</v>
      </c>
      <c r="N5" s="572" t="s">
        <v>211</v>
      </c>
      <c r="O5" s="405" t="s">
        <v>411</v>
      </c>
    </row>
    <row r="6" spans="1:15">
      <c r="A6" s="221">
        <v>1</v>
      </c>
      <c r="B6" s="221" t="s">
        <v>4</v>
      </c>
      <c r="C6" s="221">
        <v>0</v>
      </c>
      <c r="D6" s="276">
        <v>0</v>
      </c>
      <c r="E6" s="473">
        <v>0</v>
      </c>
      <c r="F6" s="221">
        <f>H6+J6</f>
        <v>0</v>
      </c>
      <c r="G6" s="276">
        <f>I6+K6</f>
        <v>0</v>
      </c>
      <c r="H6" s="221">
        <v>0</v>
      </c>
      <c r="I6" s="276">
        <v>0</v>
      </c>
      <c r="J6" s="221">
        <v>0</v>
      </c>
      <c r="K6" s="276">
        <v>0</v>
      </c>
      <c r="L6" s="221">
        <v>0</v>
      </c>
      <c r="M6" s="276">
        <v>0</v>
      </c>
      <c r="N6" s="221">
        <v>0</v>
      </c>
      <c r="O6" s="276">
        <v>0</v>
      </c>
    </row>
    <row r="7" spans="1:15">
      <c r="A7" s="277">
        <v>2</v>
      </c>
      <c r="B7" s="277" t="s">
        <v>5</v>
      </c>
      <c r="C7" s="277">
        <v>0</v>
      </c>
      <c r="D7" s="278">
        <v>0</v>
      </c>
      <c r="E7" s="523">
        <v>8</v>
      </c>
      <c r="F7" s="277">
        <f t="shared" ref="F7:F36" si="0">H7+J7</f>
        <v>0</v>
      </c>
      <c r="G7" s="278">
        <f t="shared" ref="G7:G36" si="1">I7+K7</f>
        <v>0</v>
      </c>
      <c r="H7" s="277">
        <v>0</v>
      </c>
      <c r="I7" s="592">
        <v>0</v>
      </c>
      <c r="J7" s="593">
        <v>0</v>
      </c>
      <c r="K7" s="592">
        <v>0</v>
      </c>
      <c r="L7" s="593">
        <v>6</v>
      </c>
      <c r="M7" s="592">
        <v>9.56</v>
      </c>
      <c r="N7" s="593">
        <v>0</v>
      </c>
      <c r="O7" s="592">
        <v>0</v>
      </c>
    </row>
    <row r="8" spans="1:15" s="2" customFormat="1">
      <c r="A8" s="157">
        <v>3</v>
      </c>
      <c r="B8" s="157" t="s">
        <v>6</v>
      </c>
      <c r="C8" s="157">
        <v>0</v>
      </c>
      <c r="D8" s="147">
        <v>0</v>
      </c>
      <c r="E8" s="13">
        <v>13</v>
      </c>
      <c r="F8" s="157">
        <f t="shared" si="0"/>
        <v>0</v>
      </c>
      <c r="G8" s="147">
        <f t="shared" si="1"/>
        <v>0</v>
      </c>
      <c r="H8" s="470">
        <v>0</v>
      </c>
      <c r="I8" s="276">
        <v>0</v>
      </c>
      <c r="J8" s="221">
        <v>0</v>
      </c>
      <c r="K8" s="276">
        <v>0</v>
      </c>
      <c r="L8" s="221">
        <v>0</v>
      </c>
      <c r="M8" s="276">
        <v>0</v>
      </c>
      <c r="N8" s="221">
        <v>0</v>
      </c>
      <c r="O8" s="276">
        <v>0</v>
      </c>
    </row>
    <row r="9" spans="1:15">
      <c r="A9" s="157">
        <v>4</v>
      </c>
      <c r="B9" s="157" t="s">
        <v>7</v>
      </c>
      <c r="C9" s="157">
        <v>0</v>
      </c>
      <c r="D9" s="147">
        <v>0</v>
      </c>
      <c r="E9" s="13">
        <v>0</v>
      </c>
      <c r="F9" s="157">
        <f t="shared" si="0"/>
        <v>0</v>
      </c>
      <c r="G9" s="147">
        <f t="shared" si="1"/>
        <v>0</v>
      </c>
      <c r="H9" s="470">
        <v>0</v>
      </c>
      <c r="I9" s="276">
        <v>0</v>
      </c>
      <c r="J9" s="221">
        <v>0</v>
      </c>
      <c r="K9" s="276">
        <v>0</v>
      </c>
      <c r="L9" s="221">
        <v>0</v>
      </c>
      <c r="M9" s="276">
        <v>0</v>
      </c>
      <c r="N9" s="221">
        <v>0</v>
      </c>
      <c r="O9" s="276">
        <v>0</v>
      </c>
    </row>
    <row r="10" spans="1:15">
      <c r="A10" s="157">
        <v>5</v>
      </c>
      <c r="B10" s="157" t="s">
        <v>8</v>
      </c>
      <c r="C10" s="157">
        <v>0</v>
      </c>
      <c r="D10" s="147">
        <v>0</v>
      </c>
      <c r="E10" s="13">
        <v>6</v>
      </c>
      <c r="F10" s="157">
        <f t="shared" si="0"/>
        <v>0</v>
      </c>
      <c r="G10" s="147">
        <f t="shared" si="1"/>
        <v>0</v>
      </c>
      <c r="H10" s="470">
        <v>0</v>
      </c>
      <c r="I10" s="276">
        <v>0</v>
      </c>
      <c r="J10" s="221">
        <v>0</v>
      </c>
      <c r="K10" s="276">
        <v>0</v>
      </c>
      <c r="L10" s="221">
        <v>3</v>
      </c>
      <c r="M10" s="276">
        <v>11.83</v>
      </c>
      <c r="N10" s="221">
        <v>0</v>
      </c>
      <c r="O10" s="276">
        <v>0</v>
      </c>
    </row>
    <row r="11" spans="1:15">
      <c r="A11" s="157">
        <v>6</v>
      </c>
      <c r="B11" s="157" t="s">
        <v>9</v>
      </c>
      <c r="C11" s="157">
        <v>0</v>
      </c>
      <c r="D11" s="147">
        <v>0</v>
      </c>
      <c r="E11" s="13">
        <v>3</v>
      </c>
      <c r="F11" s="157">
        <f t="shared" si="0"/>
        <v>0</v>
      </c>
      <c r="G11" s="147">
        <f t="shared" si="1"/>
        <v>0</v>
      </c>
      <c r="H11" s="470">
        <v>0</v>
      </c>
      <c r="I11" s="276">
        <v>0</v>
      </c>
      <c r="J11" s="221">
        <v>0</v>
      </c>
      <c r="K11" s="276">
        <v>0</v>
      </c>
      <c r="L11" s="221">
        <v>2</v>
      </c>
      <c r="M11" s="276">
        <v>18.23</v>
      </c>
      <c r="N11" s="221">
        <v>0</v>
      </c>
      <c r="O11" s="276">
        <v>0</v>
      </c>
    </row>
    <row r="12" spans="1:15">
      <c r="A12" s="157">
        <v>7</v>
      </c>
      <c r="B12" s="157" t="s">
        <v>11</v>
      </c>
      <c r="C12" s="157">
        <v>0</v>
      </c>
      <c r="D12" s="147">
        <v>0</v>
      </c>
      <c r="E12" s="13">
        <v>0</v>
      </c>
      <c r="F12" s="157">
        <f t="shared" si="0"/>
        <v>0</v>
      </c>
      <c r="G12" s="147">
        <f t="shared" si="1"/>
        <v>0</v>
      </c>
      <c r="H12" s="470">
        <v>0</v>
      </c>
      <c r="I12" s="276">
        <v>0</v>
      </c>
      <c r="J12" s="221">
        <v>0</v>
      </c>
      <c r="K12" s="276">
        <v>0</v>
      </c>
      <c r="L12" s="221">
        <v>0</v>
      </c>
      <c r="M12" s="276">
        <v>0</v>
      </c>
      <c r="N12" s="221">
        <v>0</v>
      </c>
      <c r="O12" s="276">
        <v>0</v>
      </c>
    </row>
    <row r="13" spans="1:15">
      <c r="A13" s="157">
        <v>8</v>
      </c>
      <c r="B13" s="157" t="s">
        <v>12</v>
      </c>
      <c r="C13" s="157">
        <v>0</v>
      </c>
      <c r="D13" s="147">
        <v>0</v>
      </c>
      <c r="E13" s="13">
        <v>0</v>
      </c>
      <c r="F13" s="157">
        <f t="shared" si="0"/>
        <v>0</v>
      </c>
      <c r="G13" s="147">
        <f t="shared" si="1"/>
        <v>0</v>
      </c>
      <c r="H13" s="470">
        <v>0</v>
      </c>
      <c r="I13" s="276">
        <v>0</v>
      </c>
      <c r="J13" s="221">
        <v>0</v>
      </c>
      <c r="K13" s="276">
        <v>0</v>
      </c>
      <c r="L13" s="221">
        <v>0</v>
      </c>
      <c r="M13" s="276">
        <v>0</v>
      </c>
      <c r="N13" s="221">
        <v>0</v>
      </c>
      <c r="O13" s="276">
        <v>0</v>
      </c>
    </row>
    <row r="14" spans="1:15">
      <c r="A14" s="157">
        <v>9</v>
      </c>
      <c r="B14" s="157" t="s">
        <v>13</v>
      </c>
      <c r="C14" s="157">
        <v>0</v>
      </c>
      <c r="D14" s="147">
        <v>0</v>
      </c>
      <c r="E14" s="13">
        <v>0</v>
      </c>
      <c r="F14" s="157">
        <f t="shared" si="0"/>
        <v>0</v>
      </c>
      <c r="G14" s="147">
        <f t="shared" si="1"/>
        <v>0</v>
      </c>
      <c r="H14" s="470">
        <v>0</v>
      </c>
      <c r="I14" s="276">
        <v>0</v>
      </c>
      <c r="J14" s="221">
        <v>0</v>
      </c>
      <c r="K14" s="276">
        <v>0</v>
      </c>
      <c r="L14" s="221">
        <v>0</v>
      </c>
      <c r="M14" s="276">
        <v>0</v>
      </c>
      <c r="N14" s="221">
        <v>0</v>
      </c>
      <c r="O14" s="276">
        <v>0</v>
      </c>
    </row>
    <row r="15" spans="1:15">
      <c r="A15" s="157">
        <v>10</v>
      </c>
      <c r="B15" s="157" t="s">
        <v>14</v>
      </c>
      <c r="C15" s="157">
        <v>0</v>
      </c>
      <c r="D15" s="147">
        <v>0</v>
      </c>
      <c r="E15" s="13">
        <v>15</v>
      </c>
      <c r="F15" s="157">
        <f t="shared" si="0"/>
        <v>1</v>
      </c>
      <c r="G15" s="147">
        <f t="shared" si="1"/>
        <v>2</v>
      </c>
      <c r="H15" s="470">
        <v>0</v>
      </c>
      <c r="I15" s="276">
        <v>0</v>
      </c>
      <c r="J15" s="221">
        <v>1</v>
      </c>
      <c r="K15" s="276">
        <v>2</v>
      </c>
      <c r="L15" s="221">
        <v>68</v>
      </c>
      <c r="M15" s="276">
        <v>57.17</v>
      </c>
      <c r="N15" s="221">
        <v>43</v>
      </c>
      <c r="O15" s="276">
        <v>33.25</v>
      </c>
    </row>
    <row r="16" spans="1:15">
      <c r="A16" s="157">
        <v>11</v>
      </c>
      <c r="B16" s="157" t="s">
        <v>15</v>
      </c>
      <c r="C16" s="157">
        <v>0</v>
      </c>
      <c r="D16" s="147">
        <v>0</v>
      </c>
      <c r="E16" s="13">
        <v>0</v>
      </c>
      <c r="F16" s="157">
        <f t="shared" si="0"/>
        <v>0</v>
      </c>
      <c r="G16" s="147">
        <f t="shared" si="1"/>
        <v>0</v>
      </c>
      <c r="H16" s="470">
        <v>0</v>
      </c>
      <c r="I16" s="276">
        <v>0</v>
      </c>
      <c r="J16" s="221">
        <v>0</v>
      </c>
      <c r="K16" s="276">
        <v>0</v>
      </c>
      <c r="L16" s="221">
        <v>0</v>
      </c>
      <c r="M16" s="276">
        <v>0</v>
      </c>
      <c r="N16" s="221">
        <v>0</v>
      </c>
      <c r="O16" s="276">
        <v>0</v>
      </c>
    </row>
    <row r="17" spans="1:15">
      <c r="A17" s="157">
        <v>12</v>
      </c>
      <c r="B17" s="157" t="s">
        <v>16</v>
      </c>
      <c r="C17" s="157">
        <v>1970</v>
      </c>
      <c r="D17" s="147">
        <v>369.59</v>
      </c>
      <c r="E17" s="13">
        <v>177</v>
      </c>
      <c r="F17" s="157">
        <f t="shared" si="0"/>
        <v>1987</v>
      </c>
      <c r="G17" s="147">
        <f t="shared" si="1"/>
        <v>499.15999999999997</v>
      </c>
      <c r="H17" s="470">
        <v>1970</v>
      </c>
      <c r="I17" s="276">
        <v>369.59</v>
      </c>
      <c r="J17" s="221">
        <v>17</v>
      </c>
      <c r="K17" s="276">
        <v>129.57</v>
      </c>
      <c r="L17" s="221">
        <v>23</v>
      </c>
      <c r="M17" s="276">
        <v>132.41</v>
      </c>
      <c r="N17" s="221">
        <v>0</v>
      </c>
      <c r="O17" s="276">
        <v>0</v>
      </c>
    </row>
    <row r="18" spans="1:15" ht="15" customHeight="1">
      <c r="A18" s="157">
        <v>13</v>
      </c>
      <c r="B18" s="157" t="s">
        <v>17</v>
      </c>
      <c r="C18" s="157">
        <v>0</v>
      </c>
      <c r="D18" s="147">
        <v>0</v>
      </c>
      <c r="E18" s="13">
        <v>0</v>
      </c>
      <c r="F18" s="157">
        <f t="shared" si="0"/>
        <v>0</v>
      </c>
      <c r="G18" s="147">
        <f t="shared" si="1"/>
        <v>0</v>
      </c>
      <c r="H18" s="470">
        <v>0</v>
      </c>
      <c r="I18" s="276">
        <v>0</v>
      </c>
      <c r="J18" s="221">
        <v>0</v>
      </c>
      <c r="K18" s="276">
        <v>0</v>
      </c>
      <c r="L18" s="221">
        <v>1</v>
      </c>
      <c r="M18" s="276">
        <v>3.03</v>
      </c>
      <c r="N18" s="221">
        <v>1</v>
      </c>
      <c r="O18" s="276">
        <v>3.03</v>
      </c>
    </row>
    <row r="19" spans="1:15">
      <c r="A19" s="157">
        <v>14</v>
      </c>
      <c r="B19" s="157" t="s">
        <v>18</v>
      </c>
      <c r="C19" s="157">
        <v>16</v>
      </c>
      <c r="D19" s="147">
        <v>1.56</v>
      </c>
      <c r="E19" s="13">
        <v>0</v>
      </c>
      <c r="F19" s="157">
        <f t="shared" si="0"/>
        <v>22</v>
      </c>
      <c r="G19" s="147">
        <f t="shared" si="1"/>
        <v>7.5600000000000005</v>
      </c>
      <c r="H19" s="470">
        <v>16</v>
      </c>
      <c r="I19" s="276">
        <v>1.56</v>
      </c>
      <c r="J19" s="221">
        <v>6</v>
      </c>
      <c r="K19" s="276">
        <v>6</v>
      </c>
      <c r="L19" s="221">
        <v>23</v>
      </c>
      <c r="M19" s="276">
        <v>14.33</v>
      </c>
      <c r="N19" s="221">
        <v>0</v>
      </c>
      <c r="O19" s="276">
        <v>0</v>
      </c>
    </row>
    <row r="20" spans="1:15">
      <c r="A20" s="157">
        <v>15</v>
      </c>
      <c r="B20" s="157" t="s">
        <v>19</v>
      </c>
      <c r="C20" s="157">
        <v>0</v>
      </c>
      <c r="D20" s="147">
        <v>0</v>
      </c>
      <c r="E20" s="13">
        <v>0</v>
      </c>
      <c r="F20" s="157">
        <f t="shared" si="0"/>
        <v>0</v>
      </c>
      <c r="G20" s="147">
        <f t="shared" si="1"/>
        <v>0</v>
      </c>
      <c r="H20" s="470">
        <v>0</v>
      </c>
      <c r="I20" s="276">
        <v>0</v>
      </c>
      <c r="J20" s="221">
        <v>0</v>
      </c>
      <c r="K20" s="276">
        <v>0</v>
      </c>
      <c r="L20" s="221">
        <v>0</v>
      </c>
      <c r="M20" s="276">
        <v>0</v>
      </c>
      <c r="N20" s="221">
        <v>0</v>
      </c>
      <c r="O20" s="276">
        <v>0</v>
      </c>
    </row>
    <row r="21" spans="1:15">
      <c r="A21" s="157">
        <v>16</v>
      </c>
      <c r="B21" s="157" t="s">
        <v>20</v>
      </c>
      <c r="C21" s="157">
        <v>0</v>
      </c>
      <c r="D21" s="147">
        <v>0</v>
      </c>
      <c r="E21" s="13">
        <v>0</v>
      </c>
      <c r="F21" s="157">
        <f t="shared" si="0"/>
        <v>0</v>
      </c>
      <c r="G21" s="147">
        <f t="shared" si="1"/>
        <v>0</v>
      </c>
      <c r="H21" s="470">
        <v>0</v>
      </c>
      <c r="I21" s="276">
        <v>0</v>
      </c>
      <c r="J21" s="221">
        <v>0</v>
      </c>
      <c r="K21" s="276">
        <v>0</v>
      </c>
      <c r="L21" s="221">
        <v>0</v>
      </c>
      <c r="M21" s="276">
        <v>0</v>
      </c>
      <c r="N21" s="221">
        <v>0</v>
      </c>
      <c r="O21" s="276">
        <v>0</v>
      </c>
    </row>
    <row r="22" spans="1:15" s="3" customFormat="1">
      <c r="A22" s="272" t="s">
        <v>205</v>
      </c>
      <c r="B22" s="272" t="s">
        <v>54</v>
      </c>
      <c r="C22" s="272">
        <f>SUM(C6:C21)</f>
        <v>1986</v>
      </c>
      <c r="D22" s="273">
        <f t="shared" ref="D22:O22" si="2">SUM(D6:D21)</f>
        <v>371.15</v>
      </c>
      <c r="E22" s="362">
        <f>SUM(E6:E21)</f>
        <v>222</v>
      </c>
      <c r="F22" s="272">
        <f t="shared" si="0"/>
        <v>2010</v>
      </c>
      <c r="G22" s="273">
        <f t="shared" si="1"/>
        <v>508.71999999999997</v>
      </c>
      <c r="H22" s="283">
        <f t="shared" si="2"/>
        <v>1986</v>
      </c>
      <c r="I22" s="507">
        <f t="shared" si="2"/>
        <v>371.15</v>
      </c>
      <c r="J22" s="319">
        <f t="shared" si="2"/>
        <v>24</v>
      </c>
      <c r="K22" s="507">
        <f t="shared" si="2"/>
        <v>137.57</v>
      </c>
      <c r="L22" s="177">
        <f t="shared" si="2"/>
        <v>126</v>
      </c>
      <c r="M22" s="170">
        <f t="shared" si="2"/>
        <v>246.56</v>
      </c>
      <c r="N22" s="177">
        <f t="shared" si="2"/>
        <v>44</v>
      </c>
      <c r="O22" s="170">
        <f t="shared" si="2"/>
        <v>36.28</v>
      </c>
    </row>
    <row r="23" spans="1:15">
      <c r="A23" s="157">
        <v>1</v>
      </c>
      <c r="B23" s="157" t="s">
        <v>24</v>
      </c>
      <c r="C23" s="157">
        <v>0</v>
      </c>
      <c r="D23" s="147">
        <v>0</v>
      </c>
      <c r="E23" s="13">
        <v>0</v>
      </c>
      <c r="F23" s="157">
        <f t="shared" si="0"/>
        <v>0</v>
      </c>
      <c r="G23" s="147">
        <f t="shared" si="1"/>
        <v>0</v>
      </c>
      <c r="H23" s="470">
        <v>0</v>
      </c>
      <c r="I23" s="276">
        <v>0</v>
      </c>
      <c r="J23" s="221">
        <v>0</v>
      </c>
      <c r="K23" s="276">
        <v>0</v>
      </c>
      <c r="L23" s="221">
        <v>0</v>
      </c>
      <c r="M23" s="276">
        <v>0</v>
      </c>
      <c r="N23" s="221">
        <v>0</v>
      </c>
      <c r="O23" s="276">
        <v>0</v>
      </c>
    </row>
    <row r="24" spans="1:15">
      <c r="A24" s="157">
        <v>2</v>
      </c>
      <c r="B24" s="157" t="s">
        <v>420</v>
      </c>
      <c r="C24" s="157">
        <v>0</v>
      </c>
      <c r="D24" s="147">
        <v>0</v>
      </c>
      <c r="E24" s="13">
        <v>0</v>
      </c>
      <c r="F24" s="157">
        <f t="shared" si="0"/>
        <v>0</v>
      </c>
      <c r="G24" s="147">
        <f t="shared" si="1"/>
        <v>0</v>
      </c>
      <c r="H24" s="470">
        <v>0</v>
      </c>
      <c r="I24" s="276">
        <v>0</v>
      </c>
      <c r="J24" s="221">
        <v>0</v>
      </c>
      <c r="K24" s="276">
        <v>0</v>
      </c>
      <c r="L24" s="221">
        <v>0</v>
      </c>
      <c r="M24" s="276">
        <v>0</v>
      </c>
      <c r="N24" s="221">
        <v>0</v>
      </c>
      <c r="O24" s="276">
        <v>0</v>
      </c>
    </row>
    <row r="25" spans="1:15" s="3" customFormat="1">
      <c r="A25" s="157">
        <v>3</v>
      </c>
      <c r="B25" s="157" t="s">
        <v>21</v>
      </c>
      <c r="C25" s="157">
        <v>0</v>
      </c>
      <c r="D25" s="147">
        <v>0</v>
      </c>
      <c r="E25" s="13">
        <v>6</v>
      </c>
      <c r="F25" s="157">
        <f t="shared" si="0"/>
        <v>0</v>
      </c>
      <c r="G25" s="147">
        <f t="shared" si="1"/>
        <v>0</v>
      </c>
      <c r="H25" s="470">
        <v>0</v>
      </c>
      <c r="I25" s="276">
        <v>0</v>
      </c>
      <c r="J25" s="221">
        <v>0</v>
      </c>
      <c r="K25" s="276">
        <v>0</v>
      </c>
      <c r="L25" s="221">
        <v>0</v>
      </c>
      <c r="M25" s="276">
        <v>0</v>
      </c>
      <c r="N25" s="221">
        <v>0</v>
      </c>
      <c r="O25" s="276">
        <v>0</v>
      </c>
    </row>
    <row r="26" spans="1:15">
      <c r="A26" s="157">
        <v>4</v>
      </c>
      <c r="B26" s="157" t="s">
        <v>22</v>
      </c>
      <c r="C26" s="157">
        <v>0</v>
      </c>
      <c r="D26" s="147">
        <v>0</v>
      </c>
      <c r="E26" s="13">
        <v>7</v>
      </c>
      <c r="F26" s="157">
        <f t="shared" si="0"/>
        <v>0</v>
      </c>
      <c r="G26" s="147">
        <f t="shared" si="1"/>
        <v>0</v>
      </c>
      <c r="H26" s="470">
        <v>0</v>
      </c>
      <c r="I26" s="276">
        <v>0</v>
      </c>
      <c r="J26" s="221">
        <v>0</v>
      </c>
      <c r="K26" s="276">
        <v>0</v>
      </c>
      <c r="L26" s="221">
        <v>0</v>
      </c>
      <c r="M26" s="276">
        <v>0</v>
      </c>
      <c r="N26" s="221">
        <v>0</v>
      </c>
      <c r="O26" s="276">
        <v>0</v>
      </c>
    </row>
    <row r="27" spans="1:15" ht="15" customHeight="1">
      <c r="A27" s="157">
        <v>5</v>
      </c>
      <c r="B27" s="157" t="s">
        <v>10</v>
      </c>
      <c r="C27" s="157">
        <v>0</v>
      </c>
      <c r="D27" s="147">
        <v>0</v>
      </c>
      <c r="E27" s="13">
        <v>0</v>
      </c>
      <c r="F27" s="157">
        <f t="shared" si="0"/>
        <v>0</v>
      </c>
      <c r="G27" s="147">
        <f t="shared" si="1"/>
        <v>0</v>
      </c>
      <c r="H27" s="470">
        <v>0</v>
      </c>
      <c r="I27" s="276">
        <v>0</v>
      </c>
      <c r="J27" s="221">
        <v>0</v>
      </c>
      <c r="K27" s="276">
        <v>0</v>
      </c>
      <c r="L27" s="221">
        <v>0</v>
      </c>
      <c r="M27" s="276">
        <v>0</v>
      </c>
      <c r="N27" s="221">
        <v>0</v>
      </c>
      <c r="O27" s="276">
        <v>0</v>
      </c>
    </row>
    <row r="28" spans="1:15">
      <c r="A28" s="157">
        <v>6</v>
      </c>
      <c r="B28" s="157" t="s">
        <v>23</v>
      </c>
      <c r="C28" s="157">
        <v>0</v>
      </c>
      <c r="D28" s="147">
        <v>0</v>
      </c>
      <c r="E28" s="13">
        <v>0</v>
      </c>
      <c r="F28" s="157">
        <f t="shared" si="0"/>
        <v>0</v>
      </c>
      <c r="G28" s="147">
        <f t="shared" si="1"/>
        <v>0</v>
      </c>
      <c r="H28" s="470">
        <v>0</v>
      </c>
      <c r="I28" s="276">
        <v>0</v>
      </c>
      <c r="J28" s="221">
        <v>0</v>
      </c>
      <c r="K28" s="276">
        <v>0</v>
      </c>
      <c r="L28" s="221">
        <v>0</v>
      </c>
      <c r="M28" s="276">
        <v>0</v>
      </c>
      <c r="N28" s="221">
        <v>0</v>
      </c>
      <c r="O28" s="276">
        <v>0</v>
      </c>
    </row>
    <row r="29" spans="1:15" ht="15" customHeight="1">
      <c r="A29" s="157">
        <v>7</v>
      </c>
      <c r="B29" s="157" t="s">
        <v>181</v>
      </c>
      <c r="C29" s="157">
        <v>0</v>
      </c>
      <c r="D29" s="147">
        <v>0</v>
      </c>
      <c r="E29" s="13">
        <v>0</v>
      </c>
      <c r="F29" s="157">
        <f t="shared" si="0"/>
        <v>0</v>
      </c>
      <c r="G29" s="147">
        <f t="shared" si="1"/>
        <v>0</v>
      </c>
      <c r="H29" s="470">
        <v>0</v>
      </c>
      <c r="I29" s="276">
        <v>0</v>
      </c>
      <c r="J29" s="221">
        <v>0</v>
      </c>
      <c r="K29" s="276">
        <v>0</v>
      </c>
      <c r="L29" s="221">
        <v>0</v>
      </c>
      <c r="M29" s="276">
        <v>0</v>
      </c>
      <c r="N29" s="221">
        <v>0</v>
      </c>
      <c r="O29" s="276">
        <v>0</v>
      </c>
    </row>
    <row r="30" spans="1:15">
      <c r="A30" s="157">
        <v>8</v>
      </c>
      <c r="B30" s="157" t="s">
        <v>25</v>
      </c>
      <c r="C30" s="157">
        <v>0</v>
      </c>
      <c r="D30" s="147">
        <v>0</v>
      </c>
      <c r="E30" s="13">
        <v>0</v>
      </c>
      <c r="F30" s="157">
        <f t="shared" si="0"/>
        <v>0</v>
      </c>
      <c r="G30" s="147">
        <f t="shared" si="1"/>
        <v>0</v>
      </c>
      <c r="H30" s="470">
        <v>0</v>
      </c>
      <c r="I30" s="276">
        <v>0</v>
      </c>
      <c r="J30" s="221">
        <v>0</v>
      </c>
      <c r="K30" s="276">
        <v>0</v>
      </c>
      <c r="L30" s="221">
        <v>0</v>
      </c>
      <c r="M30" s="276">
        <v>0</v>
      </c>
      <c r="N30" s="221">
        <v>0</v>
      </c>
      <c r="O30" s="276">
        <v>0</v>
      </c>
    </row>
    <row r="31" spans="1:15" s="3" customFormat="1" ht="15" customHeight="1">
      <c r="A31" s="272" t="s">
        <v>206</v>
      </c>
      <c r="B31" s="272" t="s">
        <v>54</v>
      </c>
      <c r="C31" s="272">
        <f>SUM(C23:C30)</f>
        <v>0</v>
      </c>
      <c r="D31" s="273">
        <f t="shared" ref="D31:O31" si="3">SUM(D23:D30)</f>
        <v>0</v>
      </c>
      <c r="E31" s="362">
        <f>SUM(E23:E30)</f>
        <v>13</v>
      </c>
      <c r="F31" s="272">
        <f t="shared" si="0"/>
        <v>0</v>
      </c>
      <c r="G31" s="273">
        <f t="shared" si="1"/>
        <v>0</v>
      </c>
      <c r="H31" s="283">
        <f t="shared" si="3"/>
        <v>0</v>
      </c>
      <c r="I31" s="507">
        <f t="shared" si="3"/>
        <v>0</v>
      </c>
      <c r="J31" s="319">
        <f t="shared" si="3"/>
        <v>0</v>
      </c>
      <c r="K31" s="507">
        <f t="shared" si="3"/>
        <v>0</v>
      </c>
      <c r="L31" s="319">
        <f t="shared" si="3"/>
        <v>0</v>
      </c>
      <c r="M31" s="507">
        <f t="shared" si="3"/>
        <v>0</v>
      </c>
      <c r="N31" s="319">
        <f t="shared" si="3"/>
        <v>0</v>
      </c>
      <c r="O31" s="507">
        <f t="shared" si="3"/>
        <v>0</v>
      </c>
    </row>
    <row r="32" spans="1:15" s="10" customFormat="1" ht="15" customHeight="1">
      <c r="A32" s="157">
        <v>1</v>
      </c>
      <c r="B32" s="157" t="s">
        <v>27</v>
      </c>
      <c r="C32" s="157">
        <v>3410</v>
      </c>
      <c r="D32" s="147">
        <v>804.44</v>
      </c>
      <c r="E32" s="13">
        <v>380</v>
      </c>
      <c r="F32" s="157">
        <f t="shared" si="0"/>
        <v>3620</v>
      </c>
      <c r="G32" s="147">
        <f t="shared" si="1"/>
        <v>986.07</v>
      </c>
      <c r="H32" s="470">
        <v>3410</v>
      </c>
      <c r="I32" s="276">
        <v>804.44</v>
      </c>
      <c r="J32" s="221">
        <v>210</v>
      </c>
      <c r="K32" s="276">
        <v>181.63</v>
      </c>
      <c r="L32" s="221">
        <v>196</v>
      </c>
      <c r="M32" s="276">
        <v>175.8</v>
      </c>
      <c r="N32" s="221">
        <v>5</v>
      </c>
      <c r="O32" s="276">
        <v>3.49</v>
      </c>
    </row>
    <row r="33" spans="1:15" s="3" customFormat="1">
      <c r="A33" s="272" t="s">
        <v>123</v>
      </c>
      <c r="B33" s="272" t="s">
        <v>54</v>
      </c>
      <c r="C33" s="272">
        <f>C32</f>
        <v>3410</v>
      </c>
      <c r="D33" s="273">
        <f t="shared" ref="D33:O33" si="4">D32</f>
        <v>804.44</v>
      </c>
      <c r="E33" s="362">
        <f t="shared" si="4"/>
        <v>380</v>
      </c>
      <c r="F33" s="272">
        <f t="shared" si="0"/>
        <v>3620</v>
      </c>
      <c r="G33" s="273">
        <f t="shared" si="1"/>
        <v>986.07</v>
      </c>
      <c r="H33" s="283">
        <f t="shared" si="4"/>
        <v>3410</v>
      </c>
      <c r="I33" s="507">
        <f t="shared" si="4"/>
        <v>804.44</v>
      </c>
      <c r="J33" s="319">
        <f t="shared" si="4"/>
        <v>210</v>
      </c>
      <c r="K33" s="507">
        <f t="shared" si="4"/>
        <v>181.63</v>
      </c>
      <c r="L33" s="319">
        <f t="shared" si="4"/>
        <v>196</v>
      </c>
      <c r="M33" s="507">
        <f t="shared" si="4"/>
        <v>175.8</v>
      </c>
      <c r="N33" s="319">
        <f t="shared" si="4"/>
        <v>5</v>
      </c>
      <c r="O33" s="507">
        <f t="shared" si="4"/>
        <v>3.49</v>
      </c>
    </row>
    <row r="34" spans="1:15" s="3" customFormat="1">
      <c r="A34" s="157">
        <v>1</v>
      </c>
      <c r="B34" s="157" t="s">
        <v>28</v>
      </c>
      <c r="C34" s="274">
        <v>36</v>
      </c>
      <c r="D34" s="275">
        <v>3.43</v>
      </c>
      <c r="E34" s="363">
        <v>55</v>
      </c>
      <c r="F34" s="274">
        <f t="shared" si="0"/>
        <v>36</v>
      </c>
      <c r="G34" s="275">
        <f t="shared" si="1"/>
        <v>3.43</v>
      </c>
      <c r="H34" s="243">
        <v>36</v>
      </c>
      <c r="I34" s="276">
        <v>3.43</v>
      </c>
      <c r="J34" s="221">
        <v>0</v>
      </c>
      <c r="K34" s="276">
        <v>0</v>
      </c>
      <c r="L34" s="221">
        <v>0</v>
      </c>
      <c r="M34" s="276">
        <v>0</v>
      </c>
      <c r="N34" s="221">
        <v>0</v>
      </c>
      <c r="O34" s="276">
        <v>0</v>
      </c>
    </row>
    <row r="35" spans="1:15" s="3" customFormat="1">
      <c r="A35" s="778" t="s">
        <v>189</v>
      </c>
      <c r="B35" s="779"/>
      <c r="C35" s="177">
        <f>C34</f>
        <v>36</v>
      </c>
      <c r="D35" s="170">
        <f t="shared" ref="D35:O35" si="5">D34</f>
        <v>3.43</v>
      </c>
      <c r="E35" s="403">
        <f t="shared" si="5"/>
        <v>55</v>
      </c>
      <c r="F35" s="177">
        <f t="shared" si="0"/>
        <v>36</v>
      </c>
      <c r="G35" s="170">
        <f t="shared" si="1"/>
        <v>3.43</v>
      </c>
      <c r="H35" s="538">
        <f t="shared" si="5"/>
        <v>36</v>
      </c>
      <c r="I35" s="170">
        <f t="shared" si="5"/>
        <v>3.43</v>
      </c>
      <c r="J35" s="177">
        <f t="shared" si="5"/>
        <v>0</v>
      </c>
      <c r="K35" s="170">
        <f t="shared" si="5"/>
        <v>0</v>
      </c>
      <c r="L35" s="177">
        <f t="shared" si="5"/>
        <v>0</v>
      </c>
      <c r="M35" s="170">
        <f t="shared" si="5"/>
        <v>0</v>
      </c>
      <c r="N35" s="177">
        <f t="shared" si="5"/>
        <v>0</v>
      </c>
      <c r="O35" s="170">
        <f t="shared" si="5"/>
        <v>0</v>
      </c>
    </row>
    <row r="36" spans="1:15" s="3" customFormat="1">
      <c r="A36" s="778" t="s">
        <v>87</v>
      </c>
      <c r="B36" s="785"/>
      <c r="C36" s="177">
        <f>C22+C31+C33+C35</f>
        <v>5432</v>
      </c>
      <c r="D36" s="170">
        <f t="shared" ref="D36:O36" si="6">D22+D31+D33+D35</f>
        <v>1179.0200000000002</v>
      </c>
      <c r="E36" s="403">
        <f t="shared" si="6"/>
        <v>670</v>
      </c>
      <c r="F36" s="177">
        <f t="shared" si="0"/>
        <v>5666</v>
      </c>
      <c r="G36" s="170">
        <f t="shared" si="1"/>
        <v>1498.2200000000003</v>
      </c>
      <c r="H36" s="538">
        <f t="shared" si="6"/>
        <v>5432</v>
      </c>
      <c r="I36" s="170">
        <f t="shared" si="6"/>
        <v>1179.0200000000002</v>
      </c>
      <c r="J36" s="177">
        <f t="shared" si="6"/>
        <v>234</v>
      </c>
      <c r="K36" s="170">
        <f t="shared" si="6"/>
        <v>319.2</v>
      </c>
      <c r="L36" s="177">
        <f t="shared" si="6"/>
        <v>322</v>
      </c>
      <c r="M36" s="170">
        <f t="shared" si="6"/>
        <v>422.36</v>
      </c>
      <c r="N36" s="177">
        <f t="shared" si="6"/>
        <v>49</v>
      </c>
      <c r="O36" s="170">
        <f t="shared" si="6"/>
        <v>39.770000000000003</v>
      </c>
    </row>
    <row r="37" spans="1:15" ht="15" customHeight="1"/>
    <row r="38" spans="1:15" s="3" customFormat="1" ht="15" customHeight="1">
      <c r="D38" s="7"/>
      <c r="E38" s="361"/>
      <c r="G38" s="7"/>
      <c r="I38" s="7"/>
      <c r="K38" s="7"/>
      <c r="M38" s="7"/>
      <c r="O38" s="7"/>
    </row>
    <row r="39" spans="1:15" s="3" customFormat="1" ht="15" customHeight="1">
      <c r="D39" s="7"/>
      <c r="E39" s="361"/>
      <c r="G39" s="7"/>
      <c r="I39" s="7"/>
      <c r="K39" s="7"/>
      <c r="M39" s="7"/>
      <c r="O39" s="7"/>
    </row>
  </sheetData>
  <mergeCells count="14">
    <mergeCell ref="L4:M4"/>
    <mergeCell ref="N4:O4"/>
    <mergeCell ref="A1:O1"/>
    <mergeCell ref="A2:O2"/>
    <mergeCell ref="A3:O3"/>
    <mergeCell ref="H4:I4"/>
    <mergeCell ref="J4:K4"/>
    <mergeCell ref="A35:B35"/>
    <mergeCell ref="A36:B36"/>
    <mergeCell ref="C4:D4"/>
    <mergeCell ref="E4:E5"/>
    <mergeCell ref="F4:G4"/>
    <mergeCell ref="B4:B5"/>
    <mergeCell ref="A4:A5"/>
  </mergeCells>
  <pageMargins left="0.85" right="0.25" top="0.86" bottom="0.75" header="0.3" footer="0.3"/>
  <pageSetup scale="87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theme="3" tint="0.59999389629810485"/>
  </sheetPr>
  <dimension ref="A1:K32"/>
  <sheetViews>
    <sheetView topLeftCell="A4" workbookViewId="0">
      <selection sqref="A1:I32"/>
    </sheetView>
  </sheetViews>
  <sheetFormatPr defaultRowHeight="15"/>
  <cols>
    <col min="1" max="1" width="7.28515625" customWidth="1"/>
    <col min="2" max="2" width="15.42578125" customWidth="1"/>
    <col min="3" max="3" width="9.42578125" style="201" customWidth="1"/>
    <col min="4" max="4" width="7.28515625" style="14" customWidth="1"/>
    <col min="5" max="5" width="9.85546875" style="18" customWidth="1"/>
    <col min="6" max="6" width="7.42578125" style="14" customWidth="1"/>
    <col min="7" max="7" width="10.85546875" style="18" customWidth="1"/>
    <col min="8" max="8" width="10.140625" style="14" customWidth="1"/>
    <col min="9" max="9" width="9.85546875" style="18" customWidth="1"/>
  </cols>
  <sheetData>
    <row r="1" spans="1:11" s="17" customFormat="1" ht="30.75" customHeight="1">
      <c r="A1" s="815">
        <v>24</v>
      </c>
      <c r="B1" s="816"/>
      <c r="C1" s="816"/>
      <c r="D1" s="816"/>
      <c r="E1" s="816"/>
      <c r="F1" s="816"/>
      <c r="G1" s="816"/>
      <c r="H1" s="816"/>
      <c r="I1" s="817"/>
    </row>
    <row r="2" spans="1:11" ht="50.25" customHeight="1">
      <c r="A2" s="914" t="s">
        <v>555</v>
      </c>
      <c r="B2" s="915"/>
      <c r="C2" s="915"/>
      <c r="D2" s="915"/>
      <c r="E2" s="915"/>
      <c r="F2" s="915"/>
      <c r="G2" s="915"/>
      <c r="H2" s="915"/>
      <c r="I2" s="916"/>
    </row>
    <row r="3" spans="1:11" ht="15.75" customHeight="1">
      <c r="A3" s="917" t="s">
        <v>518</v>
      </c>
      <c r="B3" s="918"/>
      <c r="C3" s="918"/>
      <c r="D3" s="918"/>
      <c r="E3" s="918"/>
      <c r="F3" s="918"/>
      <c r="G3" s="918"/>
      <c r="H3" s="918"/>
      <c r="I3" s="919"/>
    </row>
    <row r="4" spans="1:11" s="17" customFormat="1" ht="20.25" customHeight="1">
      <c r="A4" s="766" t="s">
        <v>55</v>
      </c>
      <c r="B4" s="766" t="s">
        <v>0</v>
      </c>
      <c r="C4" s="913" t="s">
        <v>70</v>
      </c>
      <c r="D4" s="924" t="s">
        <v>552</v>
      </c>
      <c r="E4" s="924"/>
      <c r="F4" s="913" t="s">
        <v>662</v>
      </c>
      <c r="G4" s="913"/>
      <c r="H4" s="913" t="s">
        <v>84</v>
      </c>
      <c r="I4" s="913"/>
    </row>
    <row r="5" spans="1:11" ht="21.75" customHeight="1">
      <c r="A5" s="766"/>
      <c r="B5" s="766"/>
      <c r="C5" s="913"/>
      <c r="D5" s="574" t="s">
        <v>664</v>
      </c>
      <c r="E5" s="569" t="s">
        <v>665</v>
      </c>
      <c r="F5" s="574" t="s">
        <v>664</v>
      </c>
      <c r="G5" s="569" t="s">
        <v>665</v>
      </c>
      <c r="H5" s="574" t="s">
        <v>664</v>
      </c>
      <c r="I5" s="569" t="s">
        <v>665</v>
      </c>
    </row>
    <row r="6" spans="1:11">
      <c r="A6" s="516">
        <v>1</v>
      </c>
      <c r="B6" s="516" t="s">
        <v>5</v>
      </c>
      <c r="C6" s="517">
        <v>7</v>
      </c>
      <c r="D6" s="153">
        <v>6</v>
      </c>
      <c r="E6" s="154">
        <v>10.5</v>
      </c>
      <c r="F6" s="277">
        <v>11</v>
      </c>
      <c r="G6" s="278">
        <v>6.79</v>
      </c>
      <c r="H6" s="331">
        <v>5</v>
      </c>
      <c r="I6" s="278">
        <v>3.22</v>
      </c>
    </row>
    <row r="7" spans="1:11">
      <c r="A7" s="111">
        <v>2</v>
      </c>
      <c r="B7" s="111" t="s">
        <v>6</v>
      </c>
      <c r="C7" s="69">
        <v>4</v>
      </c>
      <c r="D7" s="175">
        <v>0</v>
      </c>
      <c r="E7" s="149">
        <v>0</v>
      </c>
      <c r="F7" s="157">
        <v>7</v>
      </c>
      <c r="G7" s="147">
        <v>28.38</v>
      </c>
      <c r="H7" s="332">
        <v>6</v>
      </c>
      <c r="I7" s="147">
        <v>25.22</v>
      </c>
    </row>
    <row r="8" spans="1:11">
      <c r="A8" s="111">
        <v>3</v>
      </c>
      <c r="B8" s="111" t="s">
        <v>7</v>
      </c>
      <c r="C8" s="69">
        <v>0</v>
      </c>
      <c r="D8" s="175">
        <v>0</v>
      </c>
      <c r="E8" s="149">
        <v>0</v>
      </c>
      <c r="F8" s="157">
        <v>0</v>
      </c>
      <c r="G8" s="147">
        <v>0</v>
      </c>
      <c r="H8" s="332">
        <v>0</v>
      </c>
      <c r="I8" s="147">
        <v>0</v>
      </c>
    </row>
    <row r="9" spans="1:11">
      <c r="A9" s="110">
        <v>4</v>
      </c>
      <c r="B9" s="111" t="s">
        <v>8</v>
      </c>
      <c r="C9" s="69">
        <v>11</v>
      </c>
      <c r="D9" s="175">
        <v>1</v>
      </c>
      <c r="E9" s="149">
        <v>3</v>
      </c>
      <c r="F9" s="157">
        <v>126</v>
      </c>
      <c r="G9" s="147">
        <v>278.11</v>
      </c>
      <c r="H9" s="332">
        <v>49</v>
      </c>
      <c r="I9" s="147">
        <v>86.51</v>
      </c>
      <c r="K9" s="434" t="s">
        <v>663</v>
      </c>
    </row>
    <row r="10" spans="1:11">
      <c r="A10" s="111">
        <v>5</v>
      </c>
      <c r="B10" s="111" t="s">
        <v>9</v>
      </c>
      <c r="C10" s="69">
        <v>14</v>
      </c>
      <c r="D10" s="175">
        <v>9</v>
      </c>
      <c r="E10" s="149">
        <v>6.25</v>
      </c>
      <c r="F10" s="157">
        <v>46</v>
      </c>
      <c r="G10" s="147">
        <v>235.15</v>
      </c>
      <c r="H10" s="332">
        <v>3</v>
      </c>
      <c r="I10" s="147">
        <v>12.25</v>
      </c>
    </row>
    <row r="11" spans="1:11">
      <c r="A11" s="111">
        <v>6</v>
      </c>
      <c r="B11" s="111" t="s">
        <v>11</v>
      </c>
      <c r="C11" s="69">
        <v>1</v>
      </c>
      <c r="D11" s="153">
        <v>1</v>
      </c>
      <c r="E11" s="154">
        <v>2.52</v>
      </c>
      <c r="F11" s="157">
        <v>29</v>
      </c>
      <c r="G11" s="147">
        <v>62.77</v>
      </c>
      <c r="H11" s="332">
        <v>25</v>
      </c>
      <c r="I11" s="147">
        <v>50.21</v>
      </c>
    </row>
    <row r="12" spans="1:11">
      <c r="A12" s="110">
        <v>7</v>
      </c>
      <c r="B12" s="111" t="s">
        <v>12</v>
      </c>
      <c r="C12" s="69">
        <v>1</v>
      </c>
      <c r="D12" s="175">
        <v>0</v>
      </c>
      <c r="E12" s="149">
        <v>0</v>
      </c>
      <c r="F12" s="157">
        <v>5</v>
      </c>
      <c r="G12" s="147">
        <v>25.33</v>
      </c>
      <c r="H12" s="332">
        <v>2</v>
      </c>
      <c r="I12" s="147">
        <v>5.14</v>
      </c>
    </row>
    <row r="13" spans="1:11">
      <c r="A13" s="111">
        <v>8</v>
      </c>
      <c r="B13" s="111" t="s">
        <v>14</v>
      </c>
      <c r="C13" s="69">
        <v>4</v>
      </c>
      <c r="D13" s="175">
        <v>0</v>
      </c>
      <c r="E13" s="149">
        <v>0</v>
      </c>
      <c r="F13" s="157">
        <v>63</v>
      </c>
      <c r="G13" s="147">
        <v>215.29</v>
      </c>
      <c r="H13" s="332">
        <v>13</v>
      </c>
      <c r="I13" s="147">
        <v>36.64</v>
      </c>
    </row>
    <row r="14" spans="1:11">
      <c r="A14" s="111">
        <v>9</v>
      </c>
      <c r="B14" s="111" t="s">
        <v>15</v>
      </c>
      <c r="C14" s="69">
        <v>1</v>
      </c>
      <c r="D14" s="175">
        <v>0</v>
      </c>
      <c r="E14" s="149">
        <v>0</v>
      </c>
      <c r="F14" s="157">
        <v>1</v>
      </c>
      <c r="G14" s="147">
        <v>3.51</v>
      </c>
      <c r="H14" s="332">
        <v>0</v>
      </c>
      <c r="I14" s="147">
        <v>0</v>
      </c>
    </row>
    <row r="15" spans="1:11">
      <c r="A15" s="110">
        <v>10</v>
      </c>
      <c r="B15" s="111" t="s">
        <v>16</v>
      </c>
      <c r="C15" s="69">
        <v>143</v>
      </c>
      <c r="D15" s="175">
        <v>13</v>
      </c>
      <c r="E15" s="149">
        <v>32.22</v>
      </c>
      <c r="F15" s="157">
        <v>805</v>
      </c>
      <c r="G15" s="147">
        <v>2002.36</v>
      </c>
      <c r="H15" s="332">
        <v>574</v>
      </c>
      <c r="I15" s="147">
        <v>1394.48</v>
      </c>
    </row>
    <row r="16" spans="1:11">
      <c r="A16" s="111">
        <v>11</v>
      </c>
      <c r="B16" s="111" t="s">
        <v>19</v>
      </c>
      <c r="C16" s="69">
        <v>0</v>
      </c>
      <c r="D16" s="175">
        <v>0</v>
      </c>
      <c r="E16" s="149">
        <v>0</v>
      </c>
      <c r="F16" s="157">
        <v>0</v>
      </c>
      <c r="G16" s="147">
        <v>0</v>
      </c>
      <c r="H16" s="332">
        <v>0</v>
      </c>
      <c r="I16" s="147">
        <v>0</v>
      </c>
    </row>
    <row r="17" spans="1:9">
      <c r="A17" s="111">
        <v>12</v>
      </c>
      <c r="B17" s="111" t="s">
        <v>20</v>
      </c>
      <c r="C17" s="69">
        <v>0</v>
      </c>
      <c r="D17" s="175">
        <v>0</v>
      </c>
      <c r="E17" s="149">
        <v>0</v>
      </c>
      <c r="F17" s="157">
        <v>8</v>
      </c>
      <c r="G17" s="147">
        <v>11.55</v>
      </c>
      <c r="H17" s="332">
        <v>4</v>
      </c>
      <c r="I17" s="147">
        <v>2.11</v>
      </c>
    </row>
    <row r="18" spans="1:9" ht="15" customHeight="1">
      <c r="A18" s="921" t="s">
        <v>96</v>
      </c>
      <c r="B18" s="922"/>
      <c r="C18" s="200">
        <f>SUM(C6:C17)</f>
        <v>186</v>
      </c>
      <c r="D18" s="113">
        <f t="shared" ref="D18:I18" si="0">SUM(D6:D17)</f>
        <v>30</v>
      </c>
      <c r="E18" s="75">
        <f t="shared" si="0"/>
        <v>54.489999999999995</v>
      </c>
      <c r="F18" s="272">
        <f t="shared" si="0"/>
        <v>1101</v>
      </c>
      <c r="G18" s="273">
        <f t="shared" si="0"/>
        <v>2869.2400000000002</v>
      </c>
      <c r="H18" s="368">
        <f t="shared" si="0"/>
        <v>681</v>
      </c>
      <c r="I18" s="273">
        <f t="shared" si="0"/>
        <v>1615.78</v>
      </c>
    </row>
    <row r="19" spans="1:9">
      <c r="A19" s="111">
        <v>1</v>
      </c>
      <c r="B19" s="111" t="s">
        <v>24</v>
      </c>
      <c r="C19" s="37">
        <v>3</v>
      </c>
      <c r="D19" s="175">
        <v>0</v>
      </c>
      <c r="E19" s="149">
        <v>0</v>
      </c>
      <c r="F19" s="157">
        <v>5</v>
      </c>
      <c r="G19" s="147">
        <v>4.4400000000000004</v>
      </c>
      <c r="H19" s="332">
        <v>0</v>
      </c>
      <c r="I19" s="147">
        <v>0</v>
      </c>
    </row>
    <row r="20" spans="1:9">
      <c r="A20" s="111">
        <v>2</v>
      </c>
      <c r="B20" s="111" t="s">
        <v>420</v>
      </c>
      <c r="C20" s="37">
        <v>0</v>
      </c>
      <c r="D20" s="175">
        <v>0</v>
      </c>
      <c r="E20" s="149">
        <v>0</v>
      </c>
      <c r="F20" s="157">
        <v>0</v>
      </c>
      <c r="G20" s="147">
        <v>0</v>
      </c>
      <c r="H20" s="332">
        <v>0</v>
      </c>
      <c r="I20" s="147">
        <v>0</v>
      </c>
    </row>
    <row r="21" spans="1:9">
      <c r="A21" s="114">
        <v>3</v>
      </c>
      <c r="B21" s="111" t="s">
        <v>21</v>
      </c>
      <c r="C21" s="37">
        <v>5</v>
      </c>
      <c r="D21" s="175">
        <v>0</v>
      </c>
      <c r="E21" s="149">
        <v>0</v>
      </c>
      <c r="F21" s="157">
        <v>1</v>
      </c>
      <c r="G21" s="147">
        <v>0.28000000000000003</v>
      </c>
      <c r="H21" s="332">
        <v>0</v>
      </c>
      <c r="I21" s="147">
        <v>0</v>
      </c>
    </row>
    <row r="22" spans="1:9">
      <c r="A22" s="111">
        <v>4</v>
      </c>
      <c r="B22" s="111" t="s">
        <v>22</v>
      </c>
      <c r="C22" s="37">
        <v>5</v>
      </c>
      <c r="D22" s="175">
        <v>0</v>
      </c>
      <c r="E22" s="149">
        <v>0</v>
      </c>
      <c r="F22" s="157">
        <v>4</v>
      </c>
      <c r="G22" s="147">
        <v>5.68</v>
      </c>
      <c r="H22" s="332">
        <v>0</v>
      </c>
      <c r="I22" s="147">
        <v>0</v>
      </c>
    </row>
    <row r="23" spans="1:9">
      <c r="A23" s="111">
        <v>5</v>
      </c>
      <c r="B23" s="111" t="s">
        <v>10</v>
      </c>
      <c r="C23" s="37">
        <v>1</v>
      </c>
      <c r="D23" s="175">
        <v>0</v>
      </c>
      <c r="E23" s="149">
        <v>0</v>
      </c>
      <c r="F23" s="157">
        <v>12</v>
      </c>
      <c r="G23" s="147">
        <v>48.78</v>
      </c>
      <c r="H23" s="332">
        <v>10</v>
      </c>
      <c r="I23" s="147">
        <v>31.9</v>
      </c>
    </row>
    <row r="24" spans="1:9">
      <c r="A24" s="115">
        <v>6</v>
      </c>
      <c r="B24" s="111" t="s">
        <v>23</v>
      </c>
      <c r="C24" s="37">
        <v>0</v>
      </c>
      <c r="D24" s="175">
        <v>0</v>
      </c>
      <c r="E24" s="149">
        <v>0</v>
      </c>
      <c r="F24" s="157">
        <v>0</v>
      </c>
      <c r="G24" s="147">
        <v>0</v>
      </c>
      <c r="H24" s="332">
        <v>0</v>
      </c>
      <c r="I24" s="147">
        <v>0</v>
      </c>
    </row>
    <row r="25" spans="1:9" ht="17.25" customHeight="1">
      <c r="A25" s="111">
        <v>7</v>
      </c>
      <c r="B25" s="116" t="s">
        <v>181</v>
      </c>
      <c r="C25" s="37">
        <v>0</v>
      </c>
      <c r="D25" s="175">
        <v>0</v>
      </c>
      <c r="E25" s="149">
        <v>0</v>
      </c>
      <c r="F25" s="157">
        <v>0</v>
      </c>
      <c r="G25" s="147">
        <v>0</v>
      </c>
      <c r="H25" s="332">
        <v>0</v>
      </c>
      <c r="I25" s="147">
        <v>0</v>
      </c>
    </row>
    <row r="26" spans="1:9" s="10" customFormat="1">
      <c r="A26" s="112">
        <v>8</v>
      </c>
      <c r="B26" s="117" t="s">
        <v>25</v>
      </c>
      <c r="C26" s="37">
        <v>0</v>
      </c>
      <c r="D26" s="175">
        <v>0</v>
      </c>
      <c r="E26" s="149">
        <v>0</v>
      </c>
      <c r="F26" s="157">
        <v>0</v>
      </c>
      <c r="G26" s="147">
        <v>0</v>
      </c>
      <c r="H26" s="332">
        <v>0</v>
      </c>
      <c r="I26" s="147">
        <v>0</v>
      </c>
    </row>
    <row r="27" spans="1:9" ht="15" customHeight="1">
      <c r="A27" s="921" t="s">
        <v>97</v>
      </c>
      <c r="B27" s="922"/>
      <c r="C27" s="200">
        <f>SUM(C19:C26)</f>
        <v>14</v>
      </c>
      <c r="D27" s="90">
        <f t="shared" ref="D27:I27" si="1">SUM(D19:D26)</f>
        <v>0</v>
      </c>
      <c r="E27" s="91">
        <f t="shared" si="1"/>
        <v>0</v>
      </c>
      <c r="F27" s="272">
        <f t="shared" si="1"/>
        <v>22</v>
      </c>
      <c r="G27" s="273">
        <f t="shared" si="1"/>
        <v>59.18</v>
      </c>
      <c r="H27" s="368">
        <f t="shared" si="1"/>
        <v>10</v>
      </c>
      <c r="I27" s="273">
        <f t="shared" si="1"/>
        <v>31.9</v>
      </c>
    </row>
    <row r="28" spans="1:9">
      <c r="A28" s="111">
        <v>1</v>
      </c>
      <c r="B28" s="111" t="s">
        <v>27</v>
      </c>
      <c r="C28" s="69">
        <v>0</v>
      </c>
      <c r="D28" s="20">
        <v>0</v>
      </c>
      <c r="E28" s="71">
        <v>0</v>
      </c>
      <c r="F28" s="157">
        <v>0</v>
      </c>
      <c r="G28" s="147">
        <v>0</v>
      </c>
      <c r="H28" s="332">
        <v>0</v>
      </c>
      <c r="I28" s="147">
        <v>0</v>
      </c>
    </row>
    <row r="29" spans="1:9">
      <c r="A29" s="738" t="s">
        <v>98</v>
      </c>
      <c r="B29" s="739"/>
      <c r="C29" s="200">
        <f>C28</f>
        <v>0</v>
      </c>
      <c r="D29" s="90">
        <f t="shared" ref="D29:I29" si="2">D28</f>
        <v>0</v>
      </c>
      <c r="E29" s="91">
        <f t="shared" si="2"/>
        <v>0</v>
      </c>
      <c r="F29" s="272">
        <f t="shared" si="2"/>
        <v>0</v>
      </c>
      <c r="G29" s="273">
        <f t="shared" si="2"/>
        <v>0</v>
      </c>
      <c r="H29" s="368">
        <f t="shared" si="2"/>
        <v>0</v>
      </c>
      <c r="I29" s="273">
        <f t="shared" si="2"/>
        <v>0</v>
      </c>
    </row>
    <row r="30" spans="1:9">
      <c r="A30" s="111">
        <v>1</v>
      </c>
      <c r="B30" s="111" t="s">
        <v>28</v>
      </c>
      <c r="C30" s="519">
        <v>0</v>
      </c>
      <c r="D30" s="520">
        <v>0</v>
      </c>
      <c r="E30" s="521">
        <v>0</v>
      </c>
      <c r="F30" s="274">
        <v>0</v>
      </c>
      <c r="G30" s="275">
        <v>0</v>
      </c>
      <c r="H30" s="496">
        <v>0</v>
      </c>
      <c r="I30" s="275">
        <v>0</v>
      </c>
    </row>
    <row r="31" spans="1:9">
      <c r="A31" s="738" t="s">
        <v>192</v>
      </c>
      <c r="B31" s="923"/>
      <c r="C31" s="200">
        <f>C30</f>
        <v>0</v>
      </c>
      <c r="D31" s="118">
        <f t="shared" ref="D31:I31" si="3">D30</f>
        <v>0</v>
      </c>
      <c r="E31" s="85">
        <f t="shared" si="3"/>
        <v>0</v>
      </c>
      <c r="F31" s="319">
        <f t="shared" si="3"/>
        <v>0</v>
      </c>
      <c r="G31" s="507">
        <f t="shared" si="3"/>
        <v>0</v>
      </c>
      <c r="H31" s="506">
        <f t="shared" si="3"/>
        <v>0</v>
      </c>
      <c r="I31" s="180">
        <f t="shared" si="3"/>
        <v>0</v>
      </c>
    </row>
    <row r="32" spans="1:9">
      <c r="A32" s="920" t="s">
        <v>87</v>
      </c>
      <c r="B32" s="920"/>
      <c r="C32" s="200">
        <f>C18+C27+C29+C31</f>
        <v>200</v>
      </c>
      <c r="D32" s="113">
        <f t="shared" ref="D32:I32" si="4">D18+D27+D29+D31</f>
        <v>30</v>
      </c>
      <c r="E32" s="75">
        <f t="shared" si="4"/>
        <v>54.489999999999995</v>
      </c>
      <c r="F32" s="113">
        <f t="shared" si="4"/>
        <v>1123</v>
      </c>
      <c r="G32" s="75">
        <f t="shared" si="4"/>
        <v>2928.42</v>
      </c>
      <c r="H32" s="113">
        <f t="shared" si="4"/>
        <v>691</v>
      </c>
      <c r="I32" s="170">
        <f t="shared" si="4"/>
        <v>1647.68</v>
      </c>
    </row>
  </sheetData>
  <mergeCells count="14">
    <mergeCell ref="H4:I4"/>
    <mergeCell ref="A2:I2"/>
    <mergeCell ref="A3:I3"/>
    <mergeCell ref="A1:I1"/>
    <mergeCell ref="A32:B32"/>
    <mergeCell ref="A18:B18"/>
    <mergeCell ref="A27:B27"/>
    <mergeCell ref="A29:B29"/>
    <mergeCell ref="A31:B31"/>
    <mergeCell ref="D4:E4"/>
    <mergeCell ref="F4:G4"/>
    <mergeCell ref="A4:A5"/>
    <mergeCell ref="B4:B5"/>
    <mergeCell ref="C4:C5"/>
  </mergeCells>
  <printOptions gridLines="1"/>
  <pageMargins left="0.93" right="0.25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theme="3" tint="0.59999389629810485"/>
  </sheetPr>
  <dimension ref="A1:T36"/>
  <sheetViews>
    <sheetView topLeftCell="A3" zoomScale="80" zoomScaleNormal="80" workbookViewId="0">
      <selection sqref="A1:T36"/>
    </sheetView>
  </sheetViews>
  <sheetFormatPr defaultRowHeight="15"/>
  <cols>
    <col min="1" max="1" width="5.42578125" customWidth="1"/>
    <col min="2" max="2" width="10.28515625" customWidth="1"/>
    <col min="3" max="3" width="6.85546875" style="14" customWidth="1"/>
    <col min="4" max="4" width="8.85546875" style="18" customWidth="1"/>
    <col min="5" max="5" width="6.42578125" style="14" customWidth="1"/>
    <col min="6" max="6" width="8" style="18" customWidth="1"/>
    <col min="7" max="7" width="5.7109375" style="14" customWidth="1"/>
    <col min="8" max="8" width="9.5703125" style="18" customWidth="1"/>
    <col min="9" max="9" width="6.5703125" style="14" customWidth="1"/>
    <col min="10" max="10" width="10" style="18" customWidth="1"/>
    <col min="11" max="11" width="5.85546875" style="14" customWidth="1"/>
    <col min="12" max="12" width="9.42578125" style="18" customWidth="1"/>
    <col min="13" max="13" width="6.5703125" style="14" customWidth="1"/>
    <col min="14" max="14" width="10" style="18" customWidth="1"/>
    <col min="15" max="15" width="6.28515625" style="14" customWidth="1"/>
    <col min="16" max="16" width="9.42578125" style="18" customWidth="1"/>
    <col min="17" max="17" width="6.7109375" style="14" customWidth="1"/>
    <col min="18" max="18" width="11.5703125" style="18" customWidth="1"/>
    <col min="19" max="19" width="6.7109375" style="14" customWidth="1"/>
    <col min="20" max="20" width="9.28515625" style="18" bestFit="1" customWidth="1"/>
  </cols>
  <sheetData>
    <row r="1" spans="1:20" s="11" customFormat="1" ht="30" customHeight="1">
      <c r="A1" s="925">
        <v>25</v>
      </c>
      <c r="B1" s="926"/>
      <c r="C1" s="926"/>
      <c r="D1" s="926"/>
      <c r="E1" s="926"/>
      <c r="F1" s="926"/>
      <c r="G1" s="926"/>
      <c r="H1" s="926"/>
      <c r="I1" s="926"/>
      <c r="J1" s="926"/>
      <c r="K1" s="926"/>
      <c r="L1" s="926"/>
      <c r="M1" s="926"/>
      <c r="N1" s="926"/>
      <c r="O1" s="926"/>
      <c r="P1" s="926"/>
      <c r="Q1" s="926"/>
      <c r="R1" s="926"/>
      <c r="S1" s="926"/>
      <c r="T1" s="927"/>
    </row>
    <row r="2" spans="1:20" s="156" customFormat="1" ht="33" customHeight="1">
      <c r="A2" s="928" t="s">
        <v>558</v>
      </c>
      <c r="B2" s="929"/>
      <c r="C2" s="929"/>
      <c r="D2" s="929"/>
      <c r="E2" s="929"/>
      <c r="F2" s="929"/>
      <c r="G2" s="929"/>
      <c r="H2" s="929"/>
      <c r="I2" s="929"/>
      <c r="J2" s="929"/>
      <c r="K2" s="929"/>
      <c r="L2" s="929"/>
      <c r="M2" s="929"/>
      <c r="N2" s="929"/>
      <c r="O2" s="929"/>
      <c r="P2" s="929"/>
      <c r="Q2" s="929"/>
      <c r="R2" s="929"/>
      <c r="S2" s="929"/>
      <c r="T2" s="930"/>
    </row>
    <row r="3" spans="1:20" ht="17.25" customHeight="1">
      <c r="A3" s="939" t="s">
        <v>68</v>
      </c>
      <c r="B3" s="944" t="s">
        <v>60</v>
      </c>
      <c r="C3" s="933" t="s">
        <v>136</v>
      </c>
      <c r="D3" s="933"/>
      <c r="E3" s="933"/>
      <c r="F3" s="933"/>
      <c r="G3" s="933" t="s">
        <v>559</v>
      </c>
      <c r="H3" s="933"/>
      <c r="I3" s="933"/>
      <c r="J3" s="933"/>
      <c r="K3" s="933" t="s">
        <v>137</v>
      </c>
      <c r="L3" s="933"/>
      <c r="M3" s="933"/>
      <c r="N3" s="933"/>
      <c r="O3" s="936" t="s">
        <v>407</v>
      </c>
      <c r="P3" s="936"/>
      <c r="Q3" s="936"/>
      <c r="R3" s="936"/>
      <c r="S3" s="936" t="s">
        <v>686</v>
      </c>
      <c r="T3" s="936"/>
    </row>
    <row r="4" spans="1:20" s="190" customFormat="1" ht="20.25" customHeight="1">
      <c r="A4" s="940"/>
      <c r="B4" s="944"/>
      <c r="C4" s="933" t="s">
        <v>597</v>
      </c>
      <c r="D4" s="933"/>
      <c r="E4" s="933" t="s">
        <v>75</v>
      </c>
      <c r="F4" s="933"/>
      <c r="G4" s="933" t="s">
        <v>597</v>
      </c>
      <c r="H4" s="933"/>
      <c r="I4" s="933" t="s">
        <v>75</v>
      </c>
      <c r="J4" s="933"/>
      <c r="K4" s="933" t="s">
        <v>597</v>
      </c>
      <c r="L4" s="933"/>
      <c r="M4" s="933" t="s">
        <v>75</v>
      </c>
      <c r="N4" s="933"/>
      <c r="O4" s="933" t="s">
        <v>597</v>
      </c>
      <c r="P4" s="933"/>
      <c r="Q4" s="933" t="s">
        <v>75</v>
      </c>
      <c r="R4" s="933"/>
      <c r="S4" s="936"/>
      <c r="T4" s="936"/>
    </row>
    <row r="5" spans="1:20">
      <c r="A5" s="941"/>
      <c r="B5" s="944"/>
      <c r="C5" s="543" t="s">
        <v>408</v>
      </c>
      <c r="D5" s="543" t="s">
        <v>411</v>
      </c>
      <c r="E5" s="543" t="s">
        <v>408</v>
      </c>
      <c r="F5" s="543" t="s">
        <v>411</v>
      </c>
      <c r="G5" s="543" t="s">
        <v>408</v>
      </c>
      <c r="H5" s="543" t="s">
        <v>411</v>
      </c>
      <c r="I5" s="543" t="s">
        <v>408</v>
      </c>
      <c r="J5" s="543" t="s">
        <v>411</v>
      </c>
      <c r="K5" s="543" t="s">
        <v>408</v>
      </c>
      <c r="L5" s="543" t="s">
        <v>411</v>
      </c>
      <c r="M5" s="543" t="s">
        <v>408</v>
      </c>
      <c r="N5" s="543" t="s">
        <v>411</v>
      </c>
      <c r="O5" s="543" t="s">
        <v>408</v>
      </c>
      <c r="P5" s="543" t="s">
        <v>411</v>
      </c>
      <c r="Q5" s="543" t="s">
        <v>408</v>
      </c>
      <c r="R5" s="543" t="s">
        <v>411</v>
      </c>
      <c r="S5" s="549" t="s">
        <v>408</v>
      </c>
      <c r="T5" s="543" t="s">
        <v>411</v>
      </c>
    </row>
    <row r="6" spans="1:20">
      <c r="A6" s="544">
        <f>ROW(A1)</f>
        <v>1</v>
      </c>
      <c r="B6" s="545" t="s">
        <v>4</v>
      </c>
      <c r="C6" s="174">
        <v>1</v>
      </c>
      <c r="D6" s="608">
        <v>7.0000000000000007E-2</v>
      </c>
      <c r="E6" s="609">
        <v>23</v>
      </c>
      <c r="F6" s="610">
        <v>10.83</v>
      </c>
      <c r="G6" s="174">
        <v>3</v>
      </c>
      <c r="H6" s="608">
        <v>0.9</v>
      </c>
      <c r="I6" s="611">
        <v>6</v>
      </c>
      <c r="J6" s="610">
        <v>17.2</v>
      </c>
      <c r="K6" s="174">
        <v>17</v>
      </c>
      <c r="L6" s="608">
        <v>18.95</v>
      </c>
      <c r="M6" s="611">
        <v>36</v>
      </c>
      <c r="N6" s="610">
        <v>150.19</v>
      </c>
      <c r="O6" s="611">
        <f>C6+G6+K6</f>
        <v>21</v>
      </c>
      <c r="P6" s="611">
        <f>D6+H6+L6</f>
        <v>19.919999999999998</v>
      </c>
      <c r="Q6" s="534">
        <f t="shared" ref="Q6:R36" si="0">E6+I6+M6</f>
        <v>65</v>
      </c>
      <c r="R6" s="612">
        <f t="shared" si="0"/>
        <v>178.22</v>
      </c>
      <c r="S6" s="613">
        <v>19</v>
      </c>
      <c r="T6" s="397">
        <v>26.21</v>
      </c>
    </row>
    <row r="7" spans="1:20">
      <c r="A7" s="544">
        <f>ROW(A2)</f>
        <v>2</v>
      </c>
      <c r="B7" s="398" t="s">
        <v>5</v>
      </c>
      <c r="C7" s="171">
        <v>6</v>
      </c>
      <c r="D7" s="546">
        <v>3</v>
      </c>
      <c r="E7" s="547">
        <v>116</v>
      </c>
      <c r="F7" s="133">
        <v>66.790000000000006</v>
      </c>
      <c r="G7" s="171">
        <v>0</v>
      </c>
      <c r="H7" s="546">
        <v>0</v>
      </c>
      <c r="I7" s="132">
        <v>38</v>
      </c>
      <c r="J7" s="133">
        <v>115.1</v>
      </c>
      <c r="K7" s="171">
        <v>0</v>
      </c>
      <c r="L7" s="546">
        <v>0</v>
      </c>
      <c r="M7" s="132">
        <v>44</v>
      </c>
      <c r="N7" s="133">
        <v>159.85</v>
      </c>
      <c r="O7" s="132">
        <f t="shared" ref="O7:O34" si="1">C7+G7+K7</f>
        <v>6</v>
      </c>
      <c r="P7" s="133">
        <f t="shared" ref="P7:P34" si="2">D7+H7+L7</f>
        <v>3</v>
      </c>
      <c r="Q7" s="178">
        <f t="shared" si="0"/>
        <v>198</v>
      </c>
      <c r="R7" s="78">
        <f t="shared" si="0"/>
        <v>341.74</v>
      </c>
      <c r="S7" s="381">
        <v>53</v>
      </c>
      <c r="T7" s="180">
        <v>45.47</v>
      </c>
    </row>
    <row r="8" spans="1:20">
      <c r="A8" s="544">
        <f t="shared" ref="A8:A21" si="3">ROW(A3)</f>
        <v>3</v>
      </c>
      <c r="B8" s="398" t="s">
        <v>6</v>
      </c>
      <c r="C8" s="171">
        <v>2</v>
      </c>
      <c r="D8" s="546">
        <v>1</v>
      </c>
      <c r="E8" s="547">
        <v>53</v>
      </c>
      <c r="F8" s="133">
        <v>15.51</v>
      </c>
      <c r="G8" s="171">
        <v>16</v>
      </c>
      <c r="H8" s="546">
        <v>25</v>
      </c>
      <c r="I8" s="132">
        <v>180</v>
      </c>
      <c r="J8" s="133">
        <v>359.8</v>
      </c>
      <c r="K8" s="171">
        <v>0</v>
      </c>
      <c r="L8" s="546">
        <v>0</v>
      </c>
      <c r="M8" s="132">
        <v>22</v>
      </c>
      <c r="N8" s="133">
        <v>165.34</v>
      </c>
      <c r="O8" s="132">
        <f t="shared" si="1"/>
        <v>18</v>
      </c>
      <c r="P8" s="133">
        <f t="shared" si="2"/>
        <v>26</v>
      </c>
      <c r="Q8" s="178">
        <f t="shared" si="0"/>
        <v>255</v>
      </c>
      <c r="R8" s="78">
        <f t="shared" si="0"/>
        <v>540.65</v>
      </c>
      <c r="S8" s="381">
        <v>62</v>
      </c>
      <c r="T8" s="180">
        <v>92.58</v>
      </c>
    </row>
    <row r="9" spans="1:20">
      <c r="A9" s="544">
        <f t="shared" si="3"/>
        <v>4</v>
      </c>
      <c r="B9" s="398" t="s">
        <v>7</v>
      </c>
      <c r="C9" s="171">
        <v>12</v>
      </c>
      <c r="D9" s="546">
        <v>3.7</v>
      </c>
      <c r="E9" s="547">
        <v>7</v>
      </c>
      <c r="F9" s="133">
        <v>1.73</v>
      </c>
      <c r="G9" s="171">
        <v>28</v>
      </c>
      <c r="H9" s="546">
        <v>75.2</v>
      </c>
      <c r="I9" s="132">
        <v>15</v>
      </c>
      <c r="J9" s="133">
        <v>16.809999999999999</v>
      </c>
      <c r="K9" s="171">
        <v>0</v>
      </c>
      <c r="L9" s="546">
        <v>0</v>
      </c>
      <c r="M9" s="132">
        <v>45</v>
      </c>
      <c r="N9" s="133">
        <v>41.24</v>
      </c>
      <c r="O9" s="132">
        <f t="shared" si="1"/>
        <v>40</v>
      </c>
      <c r="P9" s="133">
        <f t="shared" si="2"/>
        <v>78.900000000000006</v>
      </c>
      <c r="Q9" s="178">
        <f t="shared" si="0"/>
        <v>67</v>
      </c>
      <c r="R9" s="78">
        <f t="shared" si="0"/>
        <v>59.78</v>
      </c>
      <c r="S9" s="381">
        <v>7</v>
      </c>
      <c r="T9" s="180">
        <v>31.47</v>
      </c>
    </row>
    <row r="10" spans="1:20">
      <c r="A10" s="544">
        <f t="shared" si="3"/>
        <v>5</v>
      </c>
      <c r="B10" s="398" t="s">
        <v>8</v>
      </c>
      <c r="C10" s="171">
        <v>0</v>
      </c>
      <c r="D10" s="546">
        <v>0</v>
      </c>
      <c r="E10" s="547">
        <v>283</v>
      </c>
      <c r="F10" s="133">
        <v>65.52</v>
      </c>
      <c r="G10" s="171">
        <v>0</v>
      </c>
      <c r="H10" s="546">
        <v>0</v>
      </c>
      <c r="I10" s="132">
        <v>591</v>
      </c>
      <c r="J10" s="133">
        <v>1118</v>
      </c>
      <c r="K10" s="171">
        <v>0</v>
      </c>
      <c r="L10" s="546">
        <v>0</v>
      </c>
      <c r="M10" s="132">
        <v>280</v>
      </c>
      <c r="N10" s="133">
        <v>1583.16</v>
      </c>
      <c r="O10" s="132">
        <f t="shared" si="1"/>
        <v>0</v>
      </c>
      <c r="P10" s="133">
        <f t="shared" si="2"/>
        <v>0</v>
      </c>
      <c r="Q10" s="178">
        <f t="shared" si="0"/>
        <v>1154</v>
      </c>
      <c r="R10" s="78">
        <f t="shared" si="0"/>
        <v>2766.6800000000003</v>
      </c>
      <c r="S10" s="381">
        <v>30</v>
      </c>
      <c r="T10" s="180">
        <v>70.509999999999991</v>
      </c>
    </row>
    <row r="11" spans="1:20">
      <c r="A11" s="544">
        <f t="shared" si="3"/>
        <v>6</v>
      </c>
      <c r="B11" s="398" t="s">
        <v>9</v>
      </c>
      <c r="C11" s="171">
        <v>158</v>
      </c>
      <c r="D11" s="546">
        <v>16.39</v>
      </c>
      <c r="E11" s="547">
        <v>254</v>
      </c>
      <c r="F11" s="133">
        <v>24.15</v>
      </c>
      <c r="G11" s="171">
        <v>106</v>
      </c>
      <c r="H11" s="546">
        <v>20.76</v>
      </c>
      <c r="I11" s="132">
        <v>80</v>
      </c>
      <c r="J11" s="133">
        <v>97.85</v>
      </c>
      <c r="K11" s="171">
        <v>9</v>
      </c>
      <c r="L11" s="546">
        <v>64.09</v>
      </c>
      <c r="M11" s="132">
        <v>5</v>
      </c>
      <c r="N11" s="133">
        <v>35.68</v>
      </c>
      <c r="O11" s="132">
        <f t="shared" si="1"/>
        <v>273</v>
      </c>
      <c r="P11" s="133">
        <f t="shared" si="2"/>
        <v>101.24000000000001</v>
      </c>
      <c r="Q11" s="178">
        <f t="shared" si="0"/>
        <v>339</v>
      </c>
      <c r="R11" s="78">
        <f t="shared" si="0"/>
        <v>157.68</v>
      </c>
      <c r="S11" s="381">
        <v>8</v>
      </c>
      <c r="T11" s="180">
        <v>11.1</v>
      </c>
    </row>
    <row r="12" spans="1:20">
      <c r="A12" s="544">
        <f t="shared" si="3"/>
        <v>7</v>
      </c>
      <c r="B12" s="398" t="s">
        <v>11</v>
      </c>
      <c r="C12" s="171">
        <v>0</v>
      </c>
      <c r="D12" s="546">
        <v>0</v>
      </c>
      <c r="E12" s="547">
        <v>10</v>
      </c>
      <c r="F12" s="133">
        <v>1.21</v>
      </c>
      <c r="G12" s="171">
        <v>0</v>
      </c>
      <c r="H12" s="546">
        <v>0</v>
      </c>
      <c r="I12" s="132">
        <v>18</v>
      </c>
      <c r="J12" s="133">
        <v>31.31</v>
      </c>
      <c r="K12" s="171">
        <v>0</v>
      </c>
      <c r="L12" s="546">
        <v>0</v>
      </c>
      <c r="M12" s="132">
        <v>10</v>
      </c>
      <c r="N12" s="133">
        <v>70.900000000000006</v>
      </c>
      <c r="O12" s="132">
        <f t="shared" si="1"/>
        <v>0</v>
      </c>
      <c r="P12" s="133">
        <f t="shared" si="2"/>
        <v>0</v>
      </c>
      <c r="Q12" s="178">
        <f t="shared" si="0"/>
        <v>38</v>
      </c>
      <c r="R12" s="78">
        <f t="shared" si="0"/>
        <v>103.42</v>
      </c>
      <c r="S12" s="381">
        <v>24</v>
      </c>
      <c r="T12" s="180">
        <v>74.039999999999992</v>
      </c>
    </row>
    <row r="13" spans="1:20">
      <c r="A13" s="544">
        <f t="shared" si="3"/>
        <v>8</v>
      </c>
      <c r="B13" s="398" t="s">
        <v>12</v>
      </c>
      <c r="C13" s="171">
        <v>0</v>
      </c>
      <c r="D13" s="546">
        <v>0</v>
      </c>
      <c r="E13" s="547">
        <v>2</v>
      </c>
      <c r="F13" s="133">
        <v>0.53</v>
      </c>
      <c r="G13" s="171">
        <v>0</v>
      </c>
      <c r="H13" s="546">
        <v>0</v>
      </c>
      <c r="I13" s="132">
        <v>16</v>
      </c>
      <c r="J13" s="133">
        <v>36.9</v>
      </c>
      <c r="K13" s="171">
        <v>2</v>
      </c>
      <c r="L13" s="546">
        <v>20</v>
      </c>
      <c r="M13" s="132">
        <v>18</v>
      </c>
      <c r="N13" s="133">
        <v>145</v>
      </c>
      <c r="O13" s="132">
        <f t="shared" si="1"/>
        <v>2</v>
      </c>
      <c r="P13" s="133">
        <f t="shared" si="2"/>
        <v>20</v>
      </c>
      <c r="Q13" s="178">
        <f t="shared" si="0"/>
        <v>36</v>
      </c>
      <c r="R13" s="78">
        <f t="shared" si="0"/>
        <v>182.43</v>
      </c>
      <c r="S13" s="381">
        <v>5</v>
      </c>
      <c r="T13" s="180">
        <v>6.43</v>
      </c>
    </row>
    <row r="14" spans="1:20">
      <c r="A14" s="544">
        <f t="shared" si="3"/>
        <v>9</v>
      </c>
      <c r="B14" s="398" t="s">
        <v>13</v>
      </c>
      <c r="C14" s="171">
        <v>0</v>
      </c>
      <c r="D14" s="546">
        <v>0</v>
      </c>
      <c r="E14" s="547">
        <v>12</v>
      </c>
      <c r="F14" s="133">
        <v>2.5</v>
      </c>
      <c r="G14" s="171">
        <v>0</v>
      </c>
      <c r="H14" s="546">
        <v>0</v>
      </c>
      <c r="I14" s="132">
        <v>25</v>
      </c>
      <c r="J14" s="133">
        <v>15.26</v>
      </c>
      <c r="K14" s="171">
        <v>0</v>
      </c>
      <c r="L14" s="546">
        <v>0</v>
      </c>
      <c r="M14" s="132">
        <v>7</v>
      </c>
      <c r="N14" s="133">
        <v>3.04</v>
      </c>
      <c r="O14" s="132">
        <f t="shared" si="1"/>
        <v>0</v>
      </c>
      <c r="P14" s="133">
        <f t="shared" si="2"/>
        <v>0</v>
      </c>
      <c r="Q14" s="178">
        <f t="shared" si="0"/>
        <v>44</v>
      </c>
      <c r="R14" s="78">
        <f t="shared" si="0"/>
        <v>20.799999999999997</v>
      </c>
      <c r="S14" s="381">
        <v>2</v>
      </c>
      <c r="T14" s="180">
        <v>0.28999999999999998</v>
      </c>
    </row>
    <row r="15" spans="1:20">
      <c r="A15" s="544">
        <f t="shared" si="3"/>
        <v>10</v>
      </c>
      <c r="B15" s="398" t="s">
        <v>14</v>
      </c>
      <c r="C15" s="171">
        <v>0</v>
      </c>
      <c r="D15" s="546">
        <v>0</v>
      </c>
      <c r="E15" s="547">
        <v>45</v>
      </c>
      <c r="F15" s="133">
        <v>18.22</v>
      </c>
      <c r="G15" s="171">
        <v>2</v>
      </c>
      <c r="H15" s="546">
        <v>5.79</v>
      </c>
      <c r="I15" s="132">
        <v>6</v>
      </c>
      <c r="J15" s="133">
        <v>3.4</v>
      </c>
      <c r="K15" s="171">
        <v>1</v>
      </c>
      <c r="L15" s="546">
        <v>10</v>
      </c>
      <c r="M15" s="132">
        <v>0</v>
      </c>
      <c r="N15" s="133">
        <v>0</v>
      </c>
      <c r="O15" s="132">
        <f t="shared" si="1"/>
        <v>3</v>
      </c>
      <c r="P15" s="133">
        <f t="shared" si="2"/>
        <v>15.79</v>
      </c>
      <c r="Q15" s="178">
        <f t="shared" si="0"/>
        <v>51</v>
      </c>
      <c r="R15" s="78">
        <f t="shared" si="0"/>
        <v>21.619999999999997</v>
      </c>
      <c r="S15" s="381">
        <v>39</v>
      </c>
      <c r="T15" s="180">
        <v>17.309999999999999</v>
      </c>
    </row>
    <row r="16" spans="1:20">
      <c r="A16" s="544">
        <f t="shared" si="3"/>
        <v>11</v>
      </c>
      <c r="B16" s="398" t="s">
        <v>15</v>
      </c>
      <c r="C16" s="171">
        <v>2</v>
      </c>
      <c r="D16" s="546">
        <v>0.02</v>
      </c>
      <c r="E16" s="547">
        <v>20</v>
      </c>
      <c r="F16" s="133">
        <v>0.38</v>
      </c>
      <c r="G16" s="171">
        <v>3</v>
      </c>
      <c r="H16" s="546">
        <v>1.53</v>
      </c>
      <c r="I16" s="132">
        <v>36</v>
      </c>
      <c r="J16" s="133">
        <v>48.26</v>
      </c>
      <c r="K16" s="171">
        <v>0</v>
      </c>
      <c r="L16" s="546">
        <v>0</v>
      </c>
      <c r="M16" s="132">
        <v>17</v>
      </c>
      <c r="N16" s="133">
        <v>117.39</v>
      </c>
      <c r="O16" s="132">
        <f t="shared" si="1"/>
        <v>5</v>
      </c>
      <c r="P16" s="133">
        <f t="shared" si="2"/>
        <v>1.55</v>
      </c>
      <c r="Q16" s="178">
        <f t="shared" si="0"/>
        <v>73</v>
      </c>
      <c r="R16" s="78">
        <f t="shared" si="0"/>
        <v>166.03</v>
      </c>
      <c r="S16" s="381">
        <v>0</v>
      </c>
      <c r="T16" s="180">
        <v>0</v>
      </c>
    </row>
    <row r="17" spans="1:20">
      <c r="A17" s="544">
        <f t="shared" si="3"/>
        <v>12</v>
      </c>
      <c r="B17" s="398" t="s">
        <v>16</v>
      </c>
      <c r="C17" s="171">
        <v>98</v>
      </c>
      <c r="D17" s="546">
        <v>5.72</v>
      </c>
      <c r="E17" s="547">
        <v>917</v>
      </c>
      <c r="F17" s="133">
        <v>393.93</v>
      </c>
      <c r="G17" s="171">
        <v>216</v>
      </c>
      <c r="H17" s="546">
        <v>192.09</v>
      </c>
      <c r="I17" s="132">
        <v>1056</v>
      </c>
      <c r="J17" s="133">
        <v>3048.84</v>
      </c>
      <c r="K17" s="171">
        <v>167</v>
      </c>
      <c r="L17" s="546">
        <v>389.17</v>
      </c>
      <c r="M17" s="132">
        <v>404</v>
      </c>
      <c r="N17" s="133">
        <v>3176.03</v>
      </c>
      <c r="O17" s="132">
        <f t="shared" si="1"/>
        <v>481</v>
      </c>
      <c r="P17" s="133">
        <f t="shared" si="2"/>
        <v>586.98</v>
      </c>
      <c r="Q17" s="178">
        <f t="shared" si="0"/>
        <v>2377</v>
      </c>
      <c r="R17" s="78">
        <f t="shared" si="0"/>
        <v>6618.8</v>
      </c>
      <c r="S17" s="381">
        <v>884</v>
      </c>
      <c r="T17" s="180">
        <v>1862.26</v>
      </c>
    </row>
    <row r="18" spans="1:20">
      <c r="A18" s="437">
        <f t="shared" si="3"/>
        <v>13</v>
      </c>
      <c r="B18" s="257" t="s">
        <v>17</v>
      </c>
      <c r="C18" s="438">
        <v>0</v>
      </c>
      <c r="D18" s="462">
        <v>0</v>
      </c>
      <c r="E18" s="439">
        <v>20</v>
      </c>
      <c r="F18" s="304">
        <v>5.35</v>
      </c>
      <c r="G18" s="438">
        <v>5</v>
      </c>
      <c r="H18" s="462">
        <v>13.8</v>
      </c>
      <c r="I18" s="303">
        <v>124</v>
      </c>
      <c r="J18" s="304">
        <v>275.11</v>
      </c>
      <c r="K18" s="438">
        <v>4</v>
      </c>
      <c r="L18" s="462">
        <v>20.399999999999999</v>
      </c>
      <c r="M18" s="303">
        <v>37</v>
      </c>
      <c r="N18" s="304">
        <v>211.96</v>
      </c>
      <c r="O18" s="303">
        <f t="shared" si="1"/>
        <v>9</v>
      </c>
      <c r="P18" s="304">
        <f t="shared" si="2"/>
        <v>34.200000000000003</v>
      </c>
      <c r="Q18" s="440">
        <f t="shared" si="0"/>
        <v>181</v>
      </c>
      <c r="R18" s="461">
        <f t="shared" si="0"/>
        <v>492.42000000000007</v>
      </c>
      <c r="S18" s="381">
        <v>11</v>
      </c>
      <c r="T18" s="180">
        <v>21.23</v>
      </c>
    </row>
    <row r="19" spans="1:20">
      <c r="A19" s="437">
        <f t="shared" si="3"/>
        <v>14</v>
      </c>
      <c r="B19" s="257" t="s">
        <v>18</v>
      </c>
      <c r="C19" s="438">
        <v>18</v>
      </c>
      <c r="D19" s="462">
        <v>7.78</v>
      </c>
      <c r="E19" s="441">
        <v>113</v>
      </c>
      <c r="F19" s="312">
        <v>132</v>
      </c>
      <c r="G19" s="438">
        <v>9</v>
      </c>
      <c r="H19" s="462">
        <v>24.45</v>
      </c>
      <c r="I19" s="442">
        <v>120</v>
      </c>
      <c r="J19" s="312">
        <v>142</v>
      </c>
      <c r="K19" s="438">
        <v>1</v>
      </c>
      <c r="L19" s="462">
        <v>7.5</v>
      </c>
      <c r="M19" s="442">
        <v>34</v>
      </c>
      <c r="N19" s="312">
        <v>46</v>
      </c>
      <c r="O19" s="303">
        <f t="shared" si="1"/>
        <v>28</v>
      </c>
      <c r="P19" s="304">
        <f t="shared" si="2"/>
        <v>39.729999999999997</v>
      </c>
      <c r="Q19" s="440">
        <f t="shared" si="0"/>
        <v>267</v>
      </c>
      <c r="R19" s="461">
        <f t="shared" si="0"/>
        <v>320</v>
      </c>
      <c r="S19" s="381">
        <v>0</v>
      </c>
      <c r="T19" s="180">
        <v>0</v>
      </c>
    </row>
    <row r="20" spans="1:20">
      <c r="A20" s="437">
        <f t="shared" si="3"/>
        <v>15</v>
      </c>
      <c r="B20" s="257" t="s">
        <v>19</v>
      </c>
      <c r="C20" s="438">
        <v>11</v>
      </c>
      <c r="D20" s="462">
        <v>9</v>
      </c>
      <c r="E20" s="439">
        <v>22</v>
      </c>
      <c r="F20" s="304">
        <v>9</v>
      </c>
      <c r="G20" s="438">
        <v>0</v>
      </c>
      <c r="H20" s="462">
        <v>0</v>
      </c>
      <c r="I20" s="303">
        <v>12</v>
      </c>
      <c r="J20" s="304">
        <v>9.5</v>
      </c>
      <c r="K20" s="438">
        <v>0</v>
      </c>
      <c r="L20" s="462">
        <v>0</v>
      </c>
      <c r="M20" s="303">
        <v>1</v>
      </c>
      <c r="N20" s="304">
        <v>8</v>
      </c>
      <c r="O20" s="303">
        <f t="shared" si="1"/>
        <v>11</v>
      </c>
      <c r="P20" s="304">
        <f t="shared" si="2"/>
        <v>9</v>
      </c>
      <c r="Q20" s="440">
        <f t="shared" si="0"/>
        <v>35</v>
      </c>
      <c r="R20" s="461">
        <f t="shared" si="0"/>
        <v>26.5</v>
      </c>
      <c r="S20" s="381">
        <v>10</v>
      </c>
      <c r="T20" s="180">
        <v>6.45</v>
      </c>
    </row>
    <row r="21" spans="1:20">
      <c r="A21" s="437">
        <f t="shared" si="3"/>
        <v>16</v>
      </c>
      <c r="B21" s="257" t="s">
        <v>20</v>
      </c>
      <c r="C21" s="438">
        <v>0</v>
      </c>
      <c r="D21" s="462">
        <v>0</v>
      </c>
      <c r="E21" s="439">
        <v>1</v>
      </c>
      <c r="F21" s="304">
        <v>0.22</v>
      </c>
      <c r="G21" s="438">
        <v>1</v>
      </c>
      <c r="H21" s="462">
        <v>1</v>
      </c>
      <c r="I21" s="303">
        <v>47</v>
      </c>
      <c r="J21" s="304">
        <v>62.39</v>
      </c>
      <c r="K21" s="438">
        <v>0</v>
      </c>
      <c r="L21" s="462">
        <v>0</v>
      </c>
      <c r="M21" s="303">
        <v>10</v>
      </c>
      <c r="N21" s="304">
        <v>43.69</v>
      </c>
      <c r="O21" s="303">
        <f t="shared" si="1"/>
        <v>1</v>
      </c>
      <c r="P21" s="304">
        <f t="shared" si="2"/>
        <v>1</v>
      </c>
      <c r="Q21" s="440">
        <f t="shared" si="0"/>
        <v>58</v>
      </c>
      <c r="R21" s="461">
        <f t="shared" si="0"/>
        <v>106.3</v>
      </c>
      <c r="S21" s="381">
        <v>4</v>
      </c>
      <c r="T21" s="180">
        <v>5.13</v>
      </c>
    </row>
    <row r="22" spans="1:20" s="3" customFormat="1" ht="15" customHeight="1">
      <c r="A22" s="942" t="s">
        <v>96</v>
      </c>
      <c r="B22" s="943"/>
      <c r="C22" s="412">
        <f>SUM(C6:C21)</f>
        <v>308</v>
      </c>
      <c r="D22" s="413">
        <f t="shared" ref="D22:N22" si="4">SUM(D6:D21)</f>
        <v>46.68</v>
      </c>
      <c r="E22" s="443">
        <f t="shared" si="4"/>
        <v>1898</v>
      </c>
      <c r="F22" s="459">
        <f t="shared" si="4"/>
        <v>747.87</v>
      </c>
      <c r="G22" s="412">
        <f t="shared" si="4"/>
        <v>389</v>
      </c>
      <c r="H22" s="413">
        <f t="shared" si="4"/>
        <v>360.52</v>
      </c>
      <c r="I22" s="444">
        <f t="shared" si="4"/>
        <v>2370</v>
      </c>
      <c r="J22" s="459">
        <f t="shared" si="4"/>
        <v>5397.7300000000005</v>
      </c>
      <c r="K22" s="412">
        <f t="shared" si="4"/>
        <v>201</v>
      </c>
      <c r="L22" s="413">
        <f t="shared" si="4"/>
        <v>530.11</v>
      </c>
      <c r="M22" s="444">
        <f t="shared" si="4"/>
        <v>970</v>
      </c>
      <c r="N22" s="459">
        <f t="shared" si="4"/>
        <v>5957.4699999999993</v>
      </c>
      <c r="O22" s="445">
        <f t="shared" si="1"/>
        <v>898</v>
      </c>
      <c r="P22" s="459">
        <f t="shared" si="2"/>
        <v>937.31</v>
      </c>
      <c r="Q22" s="446">
        <f t="shared" si="0"/>
        <v>5238</v>
      </c>
      <c r="R22" s="463">
        <f t="shared" si="0"/>
        <v>12103.07</v>
      </c>
      <c r="S22" s="550">
        <f>SUM(S6:S21)</f>
        <v>1158</v>
      </c>
      <c r="T22" s="170">
        <f>SUM(T6:T21)</f>
        <v>2270.48</v>
      </c>
    </row>
    <row r="23" spans="1:20">
      <c r="A23" s="256">
        <v>1</v>
      </c>
      <c r="B23" s="257" t="s">
        <v>24</v>
      </c>
      <c r="C23" s="438">
        <v>0</v>
      </c>
      <c r="D23" s="462">
        <v>0</v>
      </c>
      <c r="E23" s="447">
        <v>0</v>
      </c>
      <c r="F23" s="309">
        <v>0</v>
      </c>
      <c r="G23" s="438">
        <v>0</v>
      </c>
      <c r="H23" s="462">
        <v>0</v>
      </c>
      <c r="I23" s="448">
        <v>0</v>
      </c>
      <c r="J23" s="309">
        <v>0</v>
      </c>
      <c r="K23" s="438">
        <v>0</v>
      </c>
      <c r="L23" s="462">
        <v>0</v>
      </c>
      <c r="M23" s="440">
        <v>0</v>
      </c>
      <c r="N23" s="461">
        <v>0</v>
      </c>
      <c r="O23" s="303">
        <f t="shared" si="1"/>
        <v>0</v>
      </c>
      <c r="P23" s="304">
        <f t="shared" si="2"/>
        <v>0</v>
      </c>
      <c r="Q23" s="440">
        <f t="shared" si="0"/>
        <v>0</v>
      </c>
      <c r="R23" s="461">
        <f t="shared" si="0"/>
        <v>0</v>
      </c>
      <c r="S23" s="551">
        <v>0</v>
      </c>
      <c r="T23" s="180">
        <v>0</v>
      </c>
    </row>
    <row r="24" spans="1:20">
      <c r="A24" s="256">
        <v>2</v>
      </c>
      <c r="B24" s="257" t="s">
        <v>433</v>
      </c>
      <c r="C24" s="438">
        <v>0</v>
      </c>
      <c r="D24" s="462">
        <v>0</v>
      </c>
      <c r="E24" s="447">
        <v>0</v>
      </c>
      <c r="F24" s="309">
        <v>0</v>
      </c>
      <c r="G24" s="438">
        <v>0</v>
      </c>
      <c r="H24" s="462">
        <v>0</v>
      </c>
      <c r="I24" s="448">
        <v>0</v>
      </c>
      <c r="J24" s="309">
        <v>0</v>
      </c>
      <c r="K24" s="438">
        <v>0</v>
      </c>
      <c r="L24" s="462">
        <v>0</v>
      </c>
      <c r="M24" s="440">
        <v>0</v>
      </c>
      <c r="N24" s="461">
        <v>0</v>
      </c>
      <c r="O24" s="303">
        <f t="shared" si="1"/>
        <v>0</v>
      </c>
      <c r="P24" s="304">
        <f t="shared" si="2"/>
        <v>0</v>
      </c>
      <c r="Q24" s="440">
        <f t="shared" si="0"/>
        <v>0</v>
      </c>
      <c r="R24" s="461">
        <f t="shared" si="0"/>
        <v>0</v>
      </c>
      <c r="S24" s="551">
        <v>0</v>
      </c>
      <c r="T24" s="180">
        <v>0</v>
      </c>
    </row>
    <row r="25" spans="1:20">
      <c r="A25" s="256">
        <v>3</v>
      </c>
      <c r="B25" s="257" t="s">
        <v>21</v>
      </c>
      <c r="C25" s="438">
        <v>0</v>
      </c>
      <c r="D25" s="462">
        <v>0</v>
      </c>
      <c r="E25" s="441">
        <v>7</v>
      </c>
      <c r="F25" s="312">
        <v>1.56</v>
      </c>
      <c r="G25" s="438">
        <v>5</v>
      </c>
      <c r="H25" s="462">
        <v>5.41</v>
      </c>
      <c r="I25" s="442">
        <v>34</v>
      </c>
      <c r="J25" s="312">
        <v>26.32</v>
      </c>
      <c r="K25" s="438">
        <v>0</v>
      </c>
      <c r="L25" s="462">
        <v>0</v>
      </c>
      <c r="M25" s="442">
        <v>1</v>
      </c>
      <c r="N25" s="312">
        <v>3.62</v>
      </c>
      <c r="O25" s="303">
        <f t="shared" si="1"/>
        <v>5</v>
      </c>
      <c r="P25" s="304">
        <f t="shared" si="2"/>
        <v>5.41</v>
      </c>
      <c r="Q25" s="440">
        <f t="shared" si="0"/>
        <v>42</v>
      </c>
      <c r="R25" s="461">
        <f t="shared" si="0"/>
        <v>31.5</v>
      </c>
      <c r="S25" s="551">
        <v>1</v>
      </c>
      <c r="T25" s="180">
        <v>0.43</v>
      </c>
    </row>
    <row r="26" spans="1:20">
      <c r="A26" s="256">
        <v>4</v>
      </c>
      <c r="B26" s="257" t="s">
        <v>22</v>
      </c>
      <c r="C26" s="438">
        <v>0</v>
      </c>
      <c r="D26" s="462">
        <v>0</v>
      </c>
      <c r="E26" s="441">
        <v>0</v>
      </c>
      <c r="F26" s="312">
        <v>0</v>
      </c>
      <c r="G26" s="438">
        <v>1</v>
      </c>
      <c r="H26" s="462">
        <v>1.97</v>
      </c>
      <c r="I26" s="442">
        <v>17</v>
      </c>
      <c r="J26" s="312">
        <v>33.74</v>
      </c>
      <c r="K26" s="438">
        <v>0</v>
      </c>
      <c r="L26" s="462">
        <v>0</v>
      </c>
      <c r="M26" s="442">
        <v>10</v>
      </c>
      <c r="N26" s="312">
        <v>50.1</v>
      </c>
      <c r="O26" s="303">
        <f t="shared" si="1"/>
        <v>1</v>
      </c>
      <c r="P26" s="304">
        <f t="shared" si="2"/>
        <v>1.97</v>
      </c>
      <c r="Q26" s="440">
        <f t="shared" si="0"/>
        <v>27</v>
      </c>
      <c r="R26" s="461">
        <f t="shared" si="0"/>
        <v>83.84</v>
      </c>
      <c r="S26" s="551">
        <v>3</v>
      </c>
      <c r="T26" s="180">
        <v>7.12</v>
      </c>
    </row>
    <row r="27" spans="1:20">
      <c r="A27" s="449">
        <v>5</v>
      </c>
      <c r="B27" s="450" t="s">
        <v>10</v>
      </c>
      <c r="C27" s="438">
        <v>2</v>
      </c>
      <c r="D27" s="462">
        <v>0.2</v>
      </c>
      <c r="E27" s="439">
        <v>15</v>
      </c>
      <c r="F27" s="304">
        <v>6</v>
      </c>
      <c r="G27" s="438">
        <v>8</v>
      </c>
      <c r="H27" s="462">
        <v>14.77</v>
      </c>
      <c r="I27" s="303">
        <v>6</v>
      </c>
      <c r="J27" s="304">
        <v>16.25</v>
      </c>
      <c r="K27" s="438">
        <v>0</v>
      </c>
      <c r="L27" s="462">
        <v>0</v>
      </c>
      <c r="M27" s="303">
        <v>20</v>
      </c>
      <c r="N27" s="304">
        <v>170.5</v>
      </c>
      <c r="O27" s="303">
        <f t="shared" si="1"/>
        <v>10</v>
      </c>
      <c r="P27" s="304">
        <f t="shared" si="2"/>
        <v>14.969999999999999</v>
      </c>
      <c r="Q27" s="440">
        <f t="shared" si="0"/>
        <v>41</v>
      </c>
      <c r="R27" s="461">
        <f t="shared" si="0"/>
        <v>192.75</v>
      </c>
      <c r="S27" s="551">
        <v>0</v>
      </c>
      <c r="T27" s="180">
        <v>0</v>
      </c>
    </row>
    <row r="28" spans="1:20">
      <c r="A28" s="267">
        <v>6</v>
      </c>
      <c r="B28" s="451" t="s">
        <v>23</v>
      </c>
      <c r="C28" s="438">
        <v>0</v>
      </c>
      <c r="D28" s="462">
        <v>0</v>
      </c>
      <c r="E28" s="447">
        <v>0</v>
      </c>
      <c r="F28" s="309">
        <v>0</v>
      </c>
      <c r="G28" s="438">
        <v>0</v>
      </c>
      <c r="H28" s="462">
        <v>0</v>
      </c>
      <c r="I28" s="448">
        <v>0</v>
      </c>
      <c r="J28" s="309">
        <v>0</v>
      </c>
      <c r="K28" s="438">
        <v>0</v>
      </c>
      <c r="L28" s="462">
        <v>0</v>
      </c>
      <c r="M28" s="440">
        <v>0</v>
      </c>
      <c r="N28" s="461">
        <v>0</v>
      </c>
      <c r="O28" s="303">
        <f t="shared" si="1"/>
        <v>0</v>
      </c>
      <c r="P28" s="304">
        <f t="shared" si="2"/>
        <v>0</v>
      </c>
      <c r="Q28" s="440">
        <f t="shared" si="0"/>
        <v>0</v>
      </c>
      <c r="R28" s="461">
        <f t="shared" si="0"/>
        <v>0</v>
      </c>
      <c r="S28" s="551">
        <v>0</v>
      </c>
      <c r="T28" s="180">
        <v>0</v>
      </c>
    </row>
    <row r="29" spans="1:20">
      <c r="A29" s="267">
        <v>7</v>
      </c>
      <c r="B29" s="451" t="s">
        <v>181</v>
      </c>
      <c r="C29" s="438">
        <v>0</v>
      </c>
      <c r="D29" s="462">
        <v>0</v>
      </c>
      <c r="E29" s="447">
        <v>0</v>
      </c>
      <c r="F29" s="309">
        <v>0</v>
      </c>
      <c r="G29" s="438">
        <v>0</v>
      </c>
      <c r="H29" s="462">
        <v>0</v>
      </c>
      <c r="I29" s="448">
        <v>0</v>
      </c>
      <c r="J29" s="309">
        <v>0</v>
      </c>
      <c r="K29" s="438">
        <v>0</v>
      </c>
      <c r="L29" s="462">
        <v>0</v>
      </c>
      <c r="M29" s="440">
        <v>0</v>
      </c>
      <c r="N29" s="461">
        <v>0</v>
      </c>
      <c r="O29" s="303">
        <f t="shared" si="1"/>
        <v>0</v>
      </c>
      <c r="P29" s="304">
        <f t="shared" si="2"/>
        <v>0</v>
      </c>
      <c r="Q29" s="440">
        <f t="shared" si="0"/>
        <v>0</v>
      </c>
      <c r="R29" s="461">
        <f t="shared" si="0"/>
        <v>0</v>
      </c>
      <c r="S29" s="551">
        <v>0</v>
      </c>
      <c r="T29" s="180">
        <v>0</v>
      </c>
    </row>
    <row r="30" spans="1:20" s="10" customFormat="1">
      <c r="A30" s="452">
        <v>8</v>
      </c>
      <c r="B30" s="453" t="s">
        <v>25</v>
      </c>
      <c r="C30" s="438">
        <v>0</v>
      </c>
      <c r="D30" s="462">
        <v>0</v>
      </c>
      <c r="E30" s="439">
        <v>0</v>
      </c>
      <c r="F30" s="309">
        <v>0</v>
      </c>
      <c r="G30" s="438">
        <v>0</v>
      </c>
      <c r="H30" s="462">
        <v>0</v>
      </c>
      <c r="I30" s="448">
        <v>0</v>
      </c>
      <c r="J30" s="309">
        <v>0</v>
      </c>
      <c r="K30" s="438">
        <v>0</v>
      </c>
      <c r="L30" s="462">
        <v>0</v>
      </c>
      <c r="M30" s="440">
        <v>0</v>
      </c>
      <c r="N30" s="461">
        <v>0</v>
      </c>
      <c r="O30" s="303">
        <f t="shared" si="1"/>
        <v>0</v>
      </c>
      <c r="P30" s="304">
        <f t="shared" si="2"/>
        <v>0</v>
      </c>
      <c r="Q30" s="440">
        <f t="shared" si="0"/>
        <v>0</v>
      </c>
      <c r="R30" s="461">
        <f t="shared" si="0"/>
        <v>0</v>
      </c>
      <c r="S30" s="551">
        <v>0</v>
      </c>
      <c r="T30" s="180">
        <v>0</v>
      </c>
    </row>
    <row r="31" spans="1:20" s="3" customFormat="1" ht="15" customHeight="1">
      <c r="A31" s="934" t="s">
        <v>97</v>
      </c>
      <c r="B31" s="935"/>
      <c r="C31" s="412">
        <f>SUM(C23:C30)</f>
        <v>2</v>
      </c>
      <c r="D31" s="413">
        <f t="shared" ref="D31:N31" si="5">SUM(D23:D30)</f>
        <v>0.2</v>
      </c>
      <c r="E31" s="454">
        <f t="shared" si="5"/>
        <v>22</v>
      </c>
      <c r="F31" s="460">
        <f t="shared" si="5"/>
        <v>7.5600000000000005</v>
      </c>
      <c r="G31" s="412">
        <f t="shared" si="5"/>
        <v>14</v>
      </c>
      <c r="H31" s="413">
        <f t="shared" si="5"/>
        <v>22.15</v>
      </c>
      <c r="I31" s="455">
        <f t="shared" si="5"/>
        <v>57</v>
      </c>
      <c r="J31" s="460">
        <f t="shared" si="5"/>
        <v>76.31</v>
      </c>
      <c r="K31" s="412">
        <f t="shared" si="5"/>
        <v>0</v>
      </c>
      <c r="L31" s="413">
        <f t="shared" si="5"/>
        <v>0</v>
      </c>
      <c r="M31" s="455">
        <f t="shared" si="5"/>
        <v>31</v>
      </c>
      <c r="N31" s="460">
        <f t="shared" si="5"/>
        <v>224.22</v>
      </c>
      <c r="O31" s="455">
        <f t="shared" si="1"/>
        <v>16</v>
      </c>
      <c r="P31" s="460">
        <f t="shared" si="2"/>
        <v>22.349999999999998</v>
      </c>
      <c r="Q31" s="446">
        <f t="shared" si="0"/>
        <v>110</v>
      </c>
      <c r="R31" s="463">
        <f t="shared" si="0"/>
        <v>308.09000000000003</v>
      </c>
      <c r="S31" s="550">
        <f>SUM(S23:S30)</f>
        <v>4</v>
      </c>
      <c r="T31" s="463">
        <f>SUM(T23:T30)</f>
        <v>7.55</v>
      </c>
    </row>
    <row r="32" spans="1:20">
      <c r="A32" s="256">
        <v>1</v>
      </c>
      <c r="B32" s="257" t="s">
        <v>27</v>
      </c>
      <c r="C32" s="438">
        <v>3</v>
      </c>
      <c r="D32" s="462">
        <v>1.35</v>
      </c>
      <c r="E32" s="441">
        <v>3</v>
      </c>
      <c r="F32" s="312">
        <v>1.35</v>
      </c>
      <c r="G32" s="438">
        <v>3</v>
      </c>
      <c r="H32" s="462">
        <v>4.82</v>
      </c>
      <c r="I32" s="442">
        <v>3</v>
      </c>
      <c r="J32" s="312">
        <v>4.82</v>
      </c>
      <c r="K32" s="438">
        <v>0</v>
      </c>
      <c r="L32" s="462">
        <v>0</v>
      </c>
      <c r="M32" s="442">
        <v>0</v>
      </c>
      <c r="N32" s="312">
        <v>0</v>
      </c>
      <c r="O32" s="303">
        <f t="shared" si="1"/>
        <v>6</v>
      </c>
      <c r="P32" s="304">
        <f t="shared" si="2"/>
        <v>6.17</v>
      </c>
      <c r="Q32" s="440">
        <f t="shared" si="0"/>
        <v>6</v>
      </c>
      <c r="R32" s="461">
        <f t="shared" si="0"/>
        <v>6.17</v>
      </c>
      <c r="S32" s="551">
        <v>0</v>
      </c>
      <c r="T32" s="180">
        <v>0</v>
      </c>
    </row>
    <row r="33" spans="1:20" s="3" customFormat="1" ht="14.25" customHeight="1">
      <c r="A33" s="937" t="s">
        <v>98</v>
      </c>
      <c r="B33" s="938"/>
      <c r="C33" s="412">
        <f>C32</f>
        <v>3</v>
      </c>
      <c r="D33" s="413">
        <f t="shared" ref="D33:N33" si="6">D32</f>
        <v>1.35</v>
      </c>
      <c r="E33" s="454">
        <f t="shared" si="6"/>
        <v>3</v>
      </c>
      <c r="F33" s="460">
        <f t="shared" si="6"/>
        <v>1.35</v>
      </c>
      <c r="G33" s="412">
        <f t="shared" si="6"/>
        <v>3</v>
      </c>
      <c r="H33" s="413">
        <f t="shared" si="6"/>
        <v>4.82</v>
      </c>
      <c r="I33" s="455">
        <f t="shared" si="6"/>
        <v>3</v>
      </c>
      <c r="J33" s="460">
        <f t="shared" si="6"/>
        <v>4.82</v>
      </c>
      <c r="K33" s="412">
        <f t="shared" si="6"/>
        <v>0</v>
      </c>
      <c r="L33" s="413">
        <f t="shared" si="6"/>
        <v>0</v>
      </c>
      <c r="M33" s="455">
        <f t="shared" si="6"/>
        <v>0</v>
      </c>
      <c r="N33" s="460">
        <f t="shared" si="6"/>
        <v>0</v>
      </c>
      <c r="O33" s="455">
        <f t="shared" si="1"/>
        <v>6</v>
      </c>
      <c r="P33" s="460">
        <f t="shared" si="2"/>
        <v>6.17</v>
      </c>
      <c r="Q33" s="446">
        <f t="shared" si="0"/>
        <v>6</v>
      </c>
      <c r="R33" s="463">
        <f t="shared" si="0"/>
        <v>6.17</v>
      </c>
      <c r="S33" s="550">
        <f>S32</f>
        <v>0</v>
      </c>
      <c r="T33" s="170">
        <v>0</v>
      </c>
    </row>
    <row r="34" spans="1:20" s="187" customFormat="1" ht="15.75" customHeight="1">
      <c r="A34" s="267">
        <v>1</v>
      </c>
      <c r="B34" s="451" t="s">
        <v>28</v>
      </c>
      <c r="C34" s="438">
        <v>0</v>
      </c>
      <c r="D34" s="462">
        <v>0</v>
      </c>
      <c r="E34" s="439">
        <v>0</v>
      </c>
      <c r="F34" s="304">
        <v>0</v>
      </c>
      <c r="G34" s="438">
        <v>0</v>
      </c>
      <c r="H34" s="462">
        <v>0</v>
      </c>
      <c r="I34" s="307">
        <v>0</v>
      </c>
      <c r="J34" s="461">
        <v>0</v>
      </c>
      <c r="K34" s="438">
        <v>0</v>
      </c>
      <c r="L34" s="462">
        <v>0</v>
      </c>
      <c r="M34" s="440">
        <v>0</v>
      </c>
      <c r="N34" s="461">
        <v>0</v>
      </c>
      <c r="O34" s="303">
        <f t="shared" si="1"/>
        <v>0</v>
      </c>
      <c r="P34" s="304">
        <f t="shared" si="2"/>
        <v>0</v>
      </c>
      <c r="Q34" s="440">
        <f t="shared" si="0"/>
        <v>0</v>
      </c>
      <c r="R34" s="461">
        <f t="shared" si="0"/>
        <v>0</v>
      </c>
      <c r="S34" s="551">
        <v>0</v>
      </c>
      <c r="T34" s="552">
        <v>0</v>
      </c>
    </row>
    <row r="35" spans="1:20" s="3" customFormat="1" ht="15" customHeight="1">
      <c r="A35" s="934" t="s">
        <v>189</v>
      </c>
      <c r="B35" s="935"/>
      <c r="C35" s="416">
        <f>C34</f>
        <v>0</v>
      </c>
      <c r="D35" s="413">
        <f t="shared" ref="D35:R35" si="7">D34</f>
        <v>0</v>
      </c>
      <c r="E35" s="456">
        <f t="shared" si="7"/>
        <v>0</v>
      </c>
      <c r="F35" s="314">
        <f t="shared" si="7"/>
        <v>0</v>
      </c>
      <c r="G35" s="412">
        <f t="shared" si="7"/>
        <v>0</v>
      </c>
      <c r="H35" s="413">
        <f t="shared" si="7"/>
        <v>0</v>
      </c>
      <c r="I35" s="457">
        <f t="shared" si="7"/>
        <v>0</v>
      </c>
      <c r="J35" s="314">
        <f t="shared" si="7"/>
        <v>0</v>
      </c>
      <c r="K35" s="412">
        <f t="shared" si="7"/>
        <v>0</v>
      </c>
      <c r="L35" s="413">
        <f t="shared" si="7"/>
        <v>0</v>
      </c>
      <c r="M35" s="457">
        <f t="shared" si="7"/>
        <v>0</v>
      </c>
      <c r="N35" s="314">
        <f t="shared" si="7"/>
        <v>0</v>
      </c>
      <c r="O35" s="455">
        <f t="shared" si="7"/>
        <v>0</v>
      </c>
      <c r="P35" s="460">
        <f t="shared" si="7"/>
        <v>0</v>
      </c>
      <c r="Q35" s="446">
        <f t="shared" si="7"/>
        <v>0</v>
      </c>
      <c r="R35" s="463">
        <f t="shared" si="7"/>
        <v>0</v>
      </c>
      <c r="S35" s="550">
        <f>S34</f>
        <v>0</v>
      </c>
      <c r="T35" s="463">
        <f>T34</f>
        <v>0</v>
      </c>
    </row>
    <row r="36" spans="1:20" s="3" customFormat="1" ht="15" customHeight="1">
      <c r="A36" s="931" t="s">
        <v>87</v>
      </c>
      <c r="B36" s="932"/>
      <c r="C36" s="464">
        <f>C22+C31+C33+C35</f>
        <v>313</v>
      </c>
      <c r="D36" s="465">
        <f t="shared" ref="D36:P36" si="8">D22+D31+D33+D35</f>
        <v>48.230000000000004</v>
      </c>
      <c r="E36" s="466">
        <f t="shared" si="8"/>
        <v>1923</v>
      </c>
      <c r="F36" s="465">
        <f t="shared" si="8"/>
        <v>756.78</v>
      </c>
      <c r="G36" s="466">
        <f t="shared" si="8"/>
        <v>406</v>
      </c>
      <c r="H36" s="465">
        <f t="shared" si="8"/>
        <v>387.48999999999995</v>
      </c>
      <c r="I36" s="466">
        <f t="shared" si="8"/>
        <v>2430</v>
      </c>
      <c r="J36" s="465">
        <f t="shared" si="8"/>
        <v>5478.8600000000006</v>
      </c>
      <c r="K36" s="466">
        <f t="shared" si="8"/>
        <v>201</v>
      </c>
      <c r="L36" s="465">
        <f t="shared" si="8"/>
        <v>530.11</v>
      </c>
      <c r="M36" s="466">
        <f t="shared" si="8"/>
        <v>1001</v>
      </c>
      <c r="N36" s="465">
        <f t="shared" si="8"/>
        <v>6181.69</v>
      </c>
      <c r="O36" s="458">
        <f t="shared" si="8"/>
        <v>920</v>
      </c>
      <c r="P36" s="460">
        <f t="shared" si="8"/>
        <v>965.82999999999993</v>
      </c>
      <c r="Q36" s="455">
        <f t="shared" si="0"/>
        <v>5354</v>
      </c>
      <c r="R36" s="460">
        <f t="shared" si="0"/>
        <v>12417.33</v>
      </c>
      <c r="S36" s="458">
        <f>S22+S31+S33+S35</f>
        <v>1162</v>
      </c>
      <c r="T36" s="460">
        <f>T22+T31+T33+T35</f>
        <v>2278.0300000000002</v>
      </c>
    </row>
  </sheetData>
  <mergeCells count="22">
    <mergeCell ref="A31:B31"/>
    <mergeCell ref="B3:B5"/>
    <mergeCell ref="C3:F3"/>
    <mergeCell ref="K3:N3"/>
    <mergeCell ref="O3:R3"/>
    <mergeCell ref="C4:D4"/>
    <mergeCell ref="A1:T1"/>
    <mergeCell ref="A2:T2"/>
    <mergeCell ref="A36:B36"/>
    <mergeCell ref="E4:F4"/>
    <mergeCell ref="G4:H4"/>
    <mergeCell ref="I4:J4"/>
    <mergeCell ref="G3:J3"/>
    <mergeCell ref="A35:B35"/>
    <mergeCell ref="S3:T4"/>
    <mergeCell ref="A33:B33"/>
    <mergeCell ref="Q4:R4"/>
    <mergeCell ref="K4:L4"/>
    <mergeCell ref="M4:N4"/>
    <mergeCell ref="O4:P4"/>
    <mergeCell ref="A3:A5"/>
    <mergeCell ref="A22:B22"/>
  </mergeCells>
  <printOptions gridLines="1"/>
  <pageMargins left="0.73" right="0.25" top="0.75" bottom="0.75" header="0.3" footer="0.3"/>
  <pageSetup paperSize="9" scale="85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theme="3" tint="0.59999389629810485"/>
  </sheetPr>
  <dimension ref="A1:K34"/>
  <sheetViews>
    <sheetView topLeftCell="A5" workbookViewId="0">
      <selection sqref="A1:K34"/>
    </sheetView>
  </sheetViews>
  <sheetFormatPr defaultRowHeight="15"/>
  <cols>
    <col min="1" max="2" width="8" customWidth="1"/>
    <col min="3" max="3" width="7.85546875" customWidth="1"/>
    <col min="4" max="4" width="8" customWidth="1"/>
    <col min="5" max="5" width="8.140625" customWidth="1"/>
    <col min="8" max="8" width="9.85546875" customWidth="1"/>
    <col min="10" max="10" width="10.42578125" customWidth="1"/>
  </cols>
  <sheetData>
    <row r="1" spans="1:11" ht="28.5" customHeight="1">
      <c r="A1" s="815">
        <v>26</v>
      </c>
      <c r="B1" s="816"/>
      <c r="C1" s="816"/>
      <c r="D1" s="816"/>
      <c r="E1" s="816"/>
      <c r="F1" s="816"/>
      <c r="G1" s="816"/>
      <c r="H1" s="816"/>
      <c r="I1" s="816"/>
      <c r="J1" s="816"/>
      <c r="K1" s="817"/>
    </row>
    <row r="2" spans="1:11" ht="51.75" customHeight="1">
      <c r="A2" s="945" t="s">
        <v>540</v>
      </c>
      <c r="B2" s="946"/>
      <c r="C2" s="946"/>
      <c r="D2" s="946"/>
      <c r="E2" s="946"/>
      <c r="F2" s="946"/>
      <c r="G2" s="946"/>
      <c r="H2" s="946"/>
      <c r="I2" s="946"/>
      <c r="J2" s="946"/>
      <c r="K2" s="947"/>
    </row>
    <row r="3" spans="1:11" ht="22.5" customHeight="1">
      <c r="A3" s="812" t="s">
        <v>518</v>
      </c>
      <c r="B3" s="948"/>
      <c r="C3" s="948"/>
      <c r="D3" s="948"/>
      <c r="E3" s="948"/>
      <c r="F3" s="948"/>
      <c r="G3" s="948"/>
      <c r="H3" s="948"/>
      <c r="I3" s="948"/>
      <c r="J3" s="948"/>
      <c r="K3" s="949"/>
    </row>
    <row r="4" spans="1:11" ht="60">
      <c r="A4" s="572" t="s">
        <v>55</v>
      </c>
      <c r="B4" s="572" t="s">
        <v>0</v>
      </c>
      <c r="C4" s="572" t="s">
        <v>541</v>
      </c>
      <c r="D4" s="572" t="s">
        <v>542</v>
      </c>
      <c r="E4" s="572" t="s">
        <v>543</v>
      </c>
      <c r="F4" s="572" t="s">
        <v>544</v>
      </c>
      <c r="G4" s="572" t="s">
        <v>545</v>
      </c>
      <c r="H4" s="572" t="s">
        <v>546</v>
      </c>
      <c r="I4" s="572" t="s">
        <v>547</v>
      </c>
      <c r="J4" s="572" t="s">
        <v>548</v>
      </c>
      <c r="K4" s="572" t="s">
        <v>549</v>
      </c>
    </row>
    <row r="5" spans="1:11">
      <c r="A5" s="221">
        <v>1</v>
      </c>
      <c r="B5" s="221" t="s">
        <v>4</v>
      </c>
      <c r="C5" s="221">
        <v>0</v>
      </c>
      <c r="D5" s="221">
        <v>249</v>
      </c>
      <c r="E5" s="221">
        <v>149</v>
      </c>
      <c r="F5" s="221">
        <v>100</v>
      </c>
      <c r="G5" s="221">
        <v>5</v>
      </c>
      <c r="H5" s="221">
        <v>249</v>
      </c>
      <c r="I5" s="221">
        <v>150</v>
      </c>
      <c r="J5" s="221">
        <v>150</v>
      </c>
      <c r="K5" s="221">
        <v>88</v>
      </c>
    </row>
    <row r="6" spans="1:11">
      <c r="A6" s="221">
        <v>2</v>
      </c>
      <c r="B6" s="221" t="s">
        <v>5</v>
      </c>
      <c r="C6" s="221">
        <v>474</v>
      </c>
      <c r="D6" s="221">
        <v>435</v>
      </c>
      <c r="E6" s="221">
        <v>535</v>
      </c>
      <c r="F6" s="221">
        <v>374</v>
      </c>
      <c r="G6" s="221">
        <v>909</v>
      </c>
      <c r="H6" s="221">
        <v>7.4</v>
      </c>
      <c r="I6" s="221">
        <v>590</v>
      </c>
      <c r="J6" s="221">
        <v>585</v>
      </c>
      <c r="K6" s="221">
        <v>888</v>
      </c>
    </row>
    <row r="7" spans="1:11">
      <c r="A7" s="277">
        <v>3</v>
      </c>
      <c r="B7" s="277" t="s">
        <v>6</v>
      </c>
      <c r="C7" s="277">
        <v>0</v>
      </c>
      <c r="D7" s="277">
        <v>2738</v>
      </c>
      <c r="E7" s="277">
        <v>976</v>
      </c>
      <c r="F7" s="277">
        <v>1762</v>
      </c>
      <c r="G7" s="277">
        <v>521</v>
      </c>
      <c r="H7" s="277">
        <v>0</v>
      </c>
      <c r="I7" s="277">
        <v>687</v>
      </c>
      <c r="J7" s="277">
        <v>653</v>
      </c>
      <c r="K7" s="277">
        <v>2568</v>
      </c>
    </row>
    <row r="8" spans="1:11">
      <c r="A8" s="157">
        <v>4</v>
      </c>
      <c r="B8" s="157" t="s">
        <v>7</v>
      </c>
      <c r="C8" s="157">
        <v>0</v>
      </c>
      <c r="D8" s="157">
        <v>532</v>
      </c>
      <c r="E8" s="157">
        <v>320</v>
      </c>
      <c r="F8" s="157">
        <v>212</v>
      </c>
      <c r="G8" s="157">
        <v>532</v>
      </c>
      <c r="H8" s="157">
        <v>457</v>
      </c>
      <c r="I8" s="157">
        <v>407</v>
      </c>
      <c r="J8" s="157">
        <v>314</v>
      </c>
      <c r="K8" s="157">
        <v>170</v>
      </c>
    </row>
    <row r="9" spans="1:11">
      <c r="A9" s="157">
        <v>5</v>
      </c>
      <c r="B9" s="157" t="s">
        <v>8</v>
      </c>
      <c r="C9" s="157">
        <v>0</v>
      </c>
      <c r="D9" s="157">
        <v>10254</v>
      </c>
      <c r="E9" s="157">
        <v>6022</v>
      </c>
      <c r="F9" s="157">
        <v>4232</v>
      </c>
      <c r="G9" s="157">
        <v>395</v>
      </c>
      <c r="H9" s="157">
        <v>539.4</v>
      </c>
      <c r="I9" s="157">
        <v>4466</v>
      </c>
      <c r="J9" s="157">
        <v>4466</v>
      </c>
      <c r="K9" s="157">
        <v>8099</v>
      </c>
    </row>
    <row r="10" spans="1:11">
      <c r="A10" s="157">
        <v>6</v>
      </c>
      <c r="B10" s="157" t="s">
        <v>9</v>
      </c>
      <c r="C10" s="157">
        <v>1170</v>
      </c>
      <c r="D10" s="157">
        <v>7160</v>
      </c>
      <c r="E10" s="157">
        <v>5214</v>
      </c>
      <c r="F10" s="157">
        <v>3116</v>
      </c>
      <c r="G10" s="157">
        <v>238</v>
      </c>
      <c r="H10" s="157">
        <v>0</v>
      </c>
      <c r="I10" s="157">
        <v>1964</v>
      </c>
      <c r="J10" s="157">
        <v>1501</v>
      </c>
      <c r="K10" s="157">
        <v>1167</v>
      </c>
    </row>
    <row r="11" spans="1:11">
      <c r="A11" s="157">
        <v>7</v>
      </c>
      <c r="B11" s="157" t="s">
        <v>11</v>
      </c>
      <c r="C11" s="157">
        <v>0</v>
      </c>
      <c r="D11" s="157">
        <v>1744</v>
      </c>
      <c r="E11" s="157">
        <v>936</v>
      </c>
      <c r="F11" s="157">
        <v>808</v>
      </c>
      <c r="G11" s="157">
        <v>1744</v>
      </c>
      <c r="H11" s="157">
        <v>30.79</v>
      </c>
      <c r="I11" s="157">
        <v>1499</v>
      </c>
      <c r="J11" s="157">
        <v>1499</v>
      </c>
      <c r="K11" s="157">
        <v>207</v>
      </c>
    </row>
    <row r="12" spans="1:11">
      <c r="A12" s="157">
        <v>8</v>
      </c>
      <c r="B12" s="157" t="s">
        <v>12</v>
      </c>
      <c r="C12" s="157"/>
      <c r="D12" s="157">
        <v>324</v>
      </c>
      <c r="E12" s="157">
        <v>176</v>
      </c>
      <c r="F12" s="157">
        <v>148</v>
      </c>
      <c r="G12" s="157">
        <v>23</v>
      </c>
      <c r="H12" s="157">
        <v>6.62</v>
      </c>
      <c r="I12" s="157">
        <v>254</v>
      </c>
      <c r="J12" s="157">
        <v>215</v>
      </c>
      <c r="K12" s="157">
        <v>296</v>
      </c>
    </row>
    <row r="13" spans="1:11">
      <c r="A13" s="157">
        <v>9</v>
      </c>
      <c r="B13" s="157" t="s">
        <v>13</v>
      </c>
      <c r="C13" s="157">
        <v>0</v>
      </c>
      <c r="D13" s="157">
        <v>0</v>
      </c>
      <c r="E13" s="157">
        <v>0</v>
      </c>
      <c r="F13" s="157">
        <v>0</v>
      </c>
      <c r="G13" s="157">
        <v>0</v>
      </c>
      <c r="H13" s="157">
        <v>0</v>
      </c>
      <c r="I13" s="157">
        <v>886</v>
      </c>
      <c r="J13" s="157">
        <v>886</v>
      </c>
      <c r="K13" s="157">
        <v>22</v>
      </c>
    </row>
    <row r="14" spans="1:11">
      <c r="A14" s="157">
        <v>10</v>
      </c>
      <c r="B14" s="157" t="s">
        <v>14</v>
      </c>
      <c r="C14" s="157">
        <v>0</v>
      </c>
      <c r="D14" s="157">
        <v>255</v>
      </c>
      <c r="E14" s="157">
        <v>120</v>
      </c>
      <c r="F14" s="157">
        <v>135</v>
      </c>
      <c r="G14" s="157">
        <v>225</v>
      </c>
      <c r="H14" s="157">
        <v>84</v>
      </c>
      <c r="I14" s="157">
        <v>0</v>
      </c>
      <c r="J14" s="157">
        <v>0</v>
      </c>
      <c r="K14" s="157">
        <v>0</v>
      </c>
    </row>
    <row r="15" spans="1:11">
      <c r="A15" s="157">
        <v>11</v>
      </c>
      <c r="B15" s="157" t="s">
        <v>15</v>
      </c>
      <c r="C15" s="157">
        <v>0</v>
      </c>
      <c r="D15" s="157">
        <v>0</v>
      </c>
      <c r="E15" s="157">
        <v>0</v>
      </c>
      <c r="F15" s="157">
        <v>0</v>
      </c>
      <c r="G15" s="157">
        <v>0</v>
      </c>
      <c r="H15" s="157">
        <v>0</v>
      </c>
      <c r="I15" s="157">
        <v>0</v>
      </c>
      <c r="J15" s="157">
        <v>0</v>
      </c>
      <c r="K15" s="157">
        <v>0</v>
      </c>
    </row>
    <row r="16" spans="1:11">
      <c r="A16" s="157">
        <v>12</v>
      </c>
      <c r="B16" s="157" t="s">
        <v>16</v>
      </c>
      <c r="C16" s="157">
        <v>147705</v>
      </c>
      <c r="D16" s="157">
        <v>117994</v>
      </c>
      <c r="E16" s="157">
        <v>119313</v>
      </c>
      <c r="F16" s="157">
        <v>146386</v>
      </c>
      <c r="G16" s="157">
        <v>14361</v>
      </c>
      <c r="H16" s="157">
        <v>14691.05</v>
      </c>
      <c r="I16" s="157">
        <v>277311</v>
      </c>
      <c r="J16" s="157">
        <v>223685</v>
      </c>
      <c r="K16" s="157">
        <v>86348</v>
      </c>
    </row>
    <row r="17" spans="1:11">
      <c r="A17" s="157">
        <v>13</v>
      </c>
      <c r="B17" s="157" t="s">
        <v>17</v>
      </c>
      <c r="C17" s="157">
        <v>0</v>
      </c>
      <c r="D17" s="157">
        <v>2564</v>
      </c>
      <c r="E17" s="157">
        <v>1476</v>
      </c>
      <c r="F17" s="157">
        <v>1088</v>
      </c>
      <c r="G17" s="157">
        <v>141</v>
      </c>
      <c r="H17" s="157">
        <v>0</v>
      </c>
      <c r="I17" s="157">
        <v>2564</v>
      </c>
      <c r="J17" s="157">
        <v>2234</v>
      </c>
      <c r="K17" s="157">
        <v>6645</v>
      </c>
    </row>
    <row r="18" spans="1:11">
      <c r="A18" s="157">
        <v>14</v>
      </c>
      <c r="B18" s="157" t="s">
        <v>18</v>
      </c>
      <c r="C18" s="157">
        <v>20</v>
      </c>
      <c r="D18" s="157">
        <v>40</v>
      </c>
      <c r="E18" s="157">
        <v>35</v>
      </c>
      <c r="F18" s="157">
        <v>25</v>
      </c>
      <c r="G18" s="157">
        <v>25</v>
      </c>
      <c r="H18" s="157">
        <v>42400</v>
      </c>
      <c r="I18" s="157">
        <v>60</v>
      </c>
      <c r="J18" s="157">
        <v>48</v>
      </c>
      <c r="K18" s="157">
        <v>0</v>
      </c>
    </row>
    <row r="19" spans="1:11">
      <c r="A19" s="157">
        <v>15</v>
      </c>
      <c r="B19" s="157" t="s">
        <v>19</v>
      </c>
      <c r="C19" s="157">
        <v>0</v>
      </c>
      <c r="D19" s="157">
        <v>0</v>
      </c>
      <c r="E19" s="157">
        <v>0</v>
      </c>
      <c r="F19" s="157">
        <v>0</v>
      </c>
      <c r="G19" s="157">
        <v>0</v>
      </c>
      <c r="H19" s="157">
        <v>0</v>
      </c>
      <c r="I19" s="157">
        <v>0</v>
      </c>
      <c r="J19" s="157">
        <v>0</v>
      </c>
      <c r="K19" s="157">
        <v>0</v>
      </c>
    </row>
    <row r="20" spans="1:11">
      <c r="A20" s="157">
        <v>16</v>
      </c>
      <c r="B20" s="157" t="s">
        <v>20</v>
      </c>
      <c r="C20" s="157">
        <v>0</v>
      </c>
      <c r="D20" s="157">
        <v>389</v>
      </c>
      <c r="E20" s="157">
        <v>154</v>
      </c>
      <c r="F20" s="157">
        <v>235</v>
      </c>
      <c r="G20" s="157">
        <v>111</v>
      </c>
      <c r="H20" s="157">
        <v>834952.73</v>
      </c>
      <c r="I20" s="157">
        <v>178</v>
      </c>
      <c r="J20" s="157">
        <v>101</v>
      </c>
      <c r="K20" s="157">
        <v>308</v>
      </c>
    </row>
    <row r="21" spans="1:11">
      <c r="A21" s="272" t="s">
        <v>205</v>
      </c>
      <c r="B21" s="272" t="s">
        <v>54</v>
      </c>
      <c r="C21" s="272">
        <f>SUM(C5:C20)</f>
        <v>149369</v>
      </c>
      <c r="D21" s="272">
        <f t="shared" ref="D21:K21" si="0">SUM(D5:D20)</f>
        <v>144678</v>
      </c>
      <c r="E21" s="272">
        <f t="shared" si="0"/>
        <v>135426</v>
      </c>
      <c r="F21" s="272">
        <f t="shared" si="0"/>
        <v>158621</v>
      </c>
      <c r="G21" s="272">
        <f t="shared" si="0"/>
        <v>19230</v>
      </c>
      <c r="H21" s="272">
        <f t="shared" si="0"/>
        <v>893417.99</v>
      </c>
      <c r="I21" s="272">
        <f t="shared" si="0"/>
        <v>291016</v>
      </c>
      <c r="J21" s="272">
        <f t="shared" si="0"/>
        <v>236337</v>
      </c>
      <c r="K21" s="272">
        <f t="shared" si="0"/>
        <v>106806</v>
      </c>
    </row>
    <row r="22" spans="1:11">
      <c r="A22" s="157">
        <v>1</v>
      </c>
      <c r="B22" s="157" t="s">
        <v>24</v>
      </c>
      <c r="C22" s="157">
        <v>0</v>
      </c>
      <c r="D22" s="157">
        <v>652</v>
      </c>
      <c r="E22" s="157">
        <v>0</v>
      </c>
      <c r="F22" s="157">
        <v>652</v>
      </c>
      <c r="G22" s="157">
        <v>263</v>
      </c>
      <c r="H22" s="157">
        <v>0</v>
      </c>
      <c r="I22" s="157">
        <v>1213</v>
      </c>
      <c r="J22" s="157">
        <v>1213</v>
      </c>
      <c r="K22" s="157">
        <v>59</v>
      </c>
    </row>
    <row r="23" spans="1:11">
      <c r="A23" s="157">
        <v>2</v>
      </c>
      <c r="B23" s="157" t="s">
        <v>420</v>
      </c>
      <c r="C23" s="157">
        <v>0</v>
      </c>
      <c r="D23" s="157">
        <v>0</v>
      </c>
      <c r="E23" s="157">
        <v>0</v>
      </c>
      <c r="F23" s="157">
        <v>0</v>
      </c>
      <c r="G23" s="157">
        <v>0</v>
      </c>
      <c r="H23" s="157">
        <v>0</v>
      </c>
      <c r="I23" s="157">
        <v>0</v>
      </c>
      <c r="J23" s="157">
        <v>0</v>
      </c>
      <c r="K23" s="157">
        <v>0</v>
      </c>
    </row>
    <row r="24" spans="1:11">
      <c r="A24" s="157">
        <v>3</v>
      </c>
      <c r="B24" s="157" t="s">
        <v>21</v>
      </c>
      <c r="C24" s="157">
        <v>0</v>
      </c>
      <c r="D24" s="157">
        <v>1851</v>
      </c>
      <c r="E24" s="157">
        <v>669</v>
      </c>
      <c r="F24" s="157">
        <v>1182</v>
      </c>
      <c r="G24" s="157">
        <v>281</v>
      </c>
      <c r="H24" s="157">
        <v>158.29</v>
      </c>
      <c r="I24" s="157">
        <v>1851</v>
      </c>
      <c r="J24" s="157">
        <v>528</v>
      </c>
      <c r="K24" s="157">
        <v>845</v>
      </c>
    </row>
    <row r="25" spans="1:11">
      <c r="A25" s="157">
        <v>4</v>
      </c>
      <c r="B25" s="157" t="s">
        <v>22</v>
      </c>
      <c r="C25" s="157">
        <v>1</v>
      </c>
      <c r="D25" s="157">
        <v>114</v>
      </c>
      <c r="E25" s="157">
        <v>63</v>
      </c>
      <c r="F25" s="157">
        <v>52</v>
      </c>
      <c r="G25" s="157">
        <v>97</v>
      </c>
      <c r="H25" s="157">
        <v>49</v>
      </c>
      <c r="I25" s="157">
        <v>234</v>
      </c>
      <c r="J25" s="157">
        <v>234</v>
      </c>
      <c r="K25" s="157">
        <v>157</v>
      </c>
    </row>
    <row r="26" spans="1:11">
      <c r="A26" s="157">
        <v>5</v>
      </c>
      <c r="B26" s="157" t="s">
        <v>10</v>
      </c>
      <c r="C26" s="157">
        <v>0</v>
      </c>
      <c r="D26" s="157">
        <v>604</v>
      </c>
      <c r="E26" s="157">
        <v>255</v>
      </c>
      <c r="F26" s="157">
        <v>349</v>
      </c>
      <c r="G26" s="157">
        <v>166</v>
      </c>
      <c r="H26" s="157">
        <v>10.94</v>
      </c>
      <c r="I26" s="157">
        <v>604</v>
      </c>
      <c r="J26" s="157">
        <v>444</v>
      </c>
      <c r="K26" s="157">
        <v>348</v>
      </c>
    </row>
    <row r="27" spans="1:11">
      <c r="A27" s="157">
        <v>6</v>
      </c>
      <c r="B27" s="157" t="s">
        <v>23</v>
      </c>
      <c r="C27" s="157">
        <v>0</v>
      </c>
      <c r="D27" s="157">
        <v>0</v>
      </c>
      <c r="E27" s="157">
        <v>0</v>
      </c>
      <c r="F27" s="157">
        <v>0</v>
      </c>
      <c r="G27" s="157">
        <v>0</v>
      </c>
      <c r="H27" s="157">
        <v>0</v>
      </c>
      <c r="I27" s="157">
        <v>1</v>
      </c>
      <c r="J27" s="157">
        <v>1</v>
      </c>
      <c r="K27" s="157">
        <v>1</v>
      </c>
    </row>
    <row r="28" spans="1:11">
      <c r="A28" s="157">
        <v>7</v>
      </c>
      <c r="B28" s="157" t="s">
        <v>181</v>
      </c>
      <c r="C28" s="157">
        <v>0</v>
      </c>
      <c r="D28" s="157">
        <v>0</v>
      </c>
      <c r="E28" s="157">
        <v>0</v>
      </c>
      <c r="F28" s="157">
        <v>0</v>
      </c>
      <c r="G28" s="157">
        <v>0</v>
      </c>
      <c r="H28" s="157">
        <v>0</v>
      </c>
      <c r="I28" s="157">
        <v>0</v>
      </c>
      <c r="J28" s="157">
        <v>0</v>
      </c>
      <c r="K28" s="157">
        <v>0</v>
      </c>
    </row>
    <row r="29" spans="1:11">
      <c r="A29" s="157">
        <v>8</v>
      </c>
      <c r="B29" s="157" t="s">
        <v>25</v>
      </c>
      <c r="C29" s="157">
        <v>45</v>
      </c>
      <c r="D29" s="157">
        <v>0</v>
      </c>
      <c r="E29" s="157">
        <v>37</v>
      </c>
      <c r="F29" s="157">
        <v>8</v>
      </c>
      <c r="G29" s="157">
        <v>30</v>
      </c>
      <c r="H29" s="157">
        <v>0.15</v>
      </c>
      <c r="I29" s="157">
        <v>0</v>
      </c>
      <c r="J29" s="157">
        <v>45</v>
      </c>
      <c r="K29" s="157">
        <v>5</v>
      </c>
    </row>
    <row r="30" spans="1:11" ht="16.5" customHeight="1">
      <c r="A30" s="272" t="s">
        <v>206</v>
      </c>
      <c r="B30" s="272" t="s">
        <v>54</v>
      </c>
      <c r="C30" s="272">
        <f>SUM(C22:C29)</f>
        <v>46</v>
      </c>
      <c r="D30" s="272">
        <f t="shared" ref="D30:K30" si="1">SUM(D22:D29)</f>
        <v>3221</v>
      </c>
      <c r="E30" s="272">
        <f t="shared" si="1"/>
        <v>1024</v>
      </c>
      <c r="F30" s="272">
        <f t="shared" si="1"/>
        <v>2243</v>
      </c>
      <c r="G30" s="272">
        <f t="shared" si="1"/>
        <v>837</v>
      </c>
      <c r="H30" s="272">
        <f t="shared" si="1"/>
        <v>218.38</v>
      </c>
      <c r="I30" s="272">
        <f t="shared" si="1"/>
        <v>3903</v>
      </c>
      <c r="J30" s="272">
        <f t="shared" si="1"/>
        <v>2465</v>
      </c>
      <c r="K30" s="272">
        <f t="shared" si="1"/>
        <v>1415</v>
      </c>
    </row>
    <row r="31" spans="1:11">
      <c r="A31" s="157">
        <v>1</v>
      </c>
      <c r="B31" s="157" t="s">
        <v>27</v>
      </c>
      <c r="C31" s="157">
        <v>23196</v>
      </c>
      <c r="D31" s="157">
        <v>0</v>
      </c>
      <c r="E31" s="157">
        <v>10033</v>
      </c>
      <c r="F31" s="157">
        <v>13163</v>
      </c>
      <c r="G31" s="157">
        <v>2696</v>
      </c>
      <c r="H31" s="157">
        <v>1645.17</v>
      </c>
      <c r="I31" s="157">
        <v>13815</v>
      </c>
      <c r="J31" s="157">
        <v>13815</v>
      </c>
      <c r="K31" s="157">
        <v>12015</v>
      </c>
    </row>
    <row r="32" spans="1:11">
      <c r="A32" s="272" t="s">
        <v>123</v>
      </c>
      <c r="B32" s="272" t="s">
        <v>54</v>
      </c>
      <c r="C32" s="272">
        <v>23196</v>
      </c>
      <c r="D32" s="272">
        <v>0</v>
      </c>
      <c r="E32" s="272">
        <v>10033</v>
      </c>
      <c r="F32" s="272">
        <v>13163</v>
      </c>
      <c r="G32" s="272">
        <v>2696</v>
      </c>
      <c r="H32" s="272">
        <v>1645.17</v>
      </c>
      <c r="I32" s="272">
        <v>13815</v>
      </c>
      <c r="J32" s="272">
        <v>13815</v>
      </c>
      <c r="K32" s="272">
        <v>12015</v>
      </c>
    </row>
    <row r="33" spans="1:11" ht="18.75" customHeight="1">
      <c r="A33" s="157">
        <v>1</v>
      </c>
      <c r="B33" s="157" t="s">
        <v>28</v>
      </c>
      <c r="C33" s="157">
        <v>4291</v>
      </c>
      <c r="D33" s="157">
        <v>15334</v>
      </c>
      <c r="E33" s="157">
        <v>12045</v>
      </c>
      <c r="F33" s="157">
        <v>7580</v>
      </c>
      <c r="G33" s="157">
        <v>3568</v>
      </c>
      <c r="H33" s="157">
        <v>750.03</v>
      </c>
      <c r="I33" s="157">
        <v>8609</v>
      </c>
      <c r="J33" s="157">
        <v>8609</v>
      </c>
      <c r="K33" s="157">
        <v>8609</v>
      </c>
    </row>
    <row r="34" spans="1:11">
      <c r="A34" s="272" t="s">
        <v>519</v>
      </c>
      <c r="B34" s="272" t="s">
        <v>54</v>
      </c>
      <c r="C34" s="272">
        <f>C21+C30+C32+C33</f>
        <v>176902</v>
      </c>
      <c r="D34" s="272">
        <f t="shared" ref="D34:K34" si="2">D21+D30+D32+D33</f>
        <v>163233</v>
      </c>
      <c r="E34" s="272">
        <f t="shared" si="2"/>
        <v>158528</v>
      </c>
      <c r="F34" s="272">
        <f t="shared" si="2"/>
        <v>181607</v>
      </c>
      <c r="G34" s="272">
        <f t="shared" si="2"/>
        <v>26331</v>
      </c>
      <c r="H34" s="272">
        <f t="shared" si="2"/>
        <v>896031.57000000007</v>
      </c>
      <c r="I34" s="272">
        <f t="shared" si="2"/>
        <v>317343</v>
      </c>
      <c r="J34" s="272">
        <f t="shared" si="2"/>
        <v>261226</v>
      </c>
      <c r="K34" s="272">
        <f t="shared" si="2"/>
        <v>128845</v>
      </c>
    </row>
  </sheetData>
  <mergeCells count="3">
    <mergeCell ref="A2:K2"/>
    <mergeCell ref="A3:K3"/>
    <mergeCell ref="A1:K1"/>
  </mergeCells>
  <printOptions gridLines="1"/>
  <pageMargins left="0.74" right="0.25" top="0.75" bottom="0.75" header="0.3" footer="0.3"/>
  <pageSetup paperSize="9" scale="95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:I35"/>
  <sheetViews>
    <sheetView topLeftCell="A6" workbookViewId="0">
      <selection sqref="A1:I35"/>
    </sheetView>
  </sheetViews>
  <sheetFormatPr defaultRowHeight="15"/>
  <cols>
    <col min="1" max="1" width="8.7109375" customWidth="1"/>
    <col min="2" max="2" width="8.28515625" customWidth="1"/>
    <col min="3" max="3" width="11.28515625" customWidth="1"/>
    <col min="4" max="4" width="9.85546875" customWidth="1"/>
    <col min="5" max="5" width="11" customWidth="1"/>
    <col min="6" max="6" width="11.5703125" customWidth="1"/>
    <col min="7" max="7" width="10.28515625" customWidth="1"/>
    <col min="8" max="8" width="10.85546875" customWidth="1"/>
    <col min="9" max="9" width="11.42578125" customWidth="1"/>
  </cols>
  <sheetData>
    <row r="1" spans="1:9" ht="20.25" customHeight="1">
      <c r="A1" s="706">
        <v>27</v>
      </c>
      <c r="B1" s="707"/>
      <c r="C1" s="707"/>
      <c r="D1" s="707"/>
      <c r="E1" s="707"/>
      <c r="F1" s="707"/>
      <c r="G1" s="707"/>
      <c r="H1" s="707"/>
      <c r="I1" s="708"/>
    </row>
    <row r="2" spans="1:9" ht="54" customHeight="1">
      <c r="A2" s="774" t="s">
        <v>550</v>
      </c>
      <c r="B2" s="775"/>
      <c r="C2" s="775"/>
      <c r="D2" s="775"/>
      <c r="E2" s="775"/>
      <c r="F2" s="775"/>
      <c r="G2" s="775"/>
      <c r="H2" s="775"/>
      <c r="I2" s="950"/>
    </row>
    <row r="3" spans="1:9" ht="19.5" customHeight="1">
      <c r="A3" s="951" t="s">
        <v>518</v>
      </c>
      <c r="B3" s="952"/>
      <c r="C3" s="952"/>
      <c r="D3" s="952"/>
      <c r="E3" s="952"/>
      <c r="F3" s="952"/>
      <c r="G3" s="952"/>
      <c r="H3" s="952"/>
      <c r="I3" s="953"/>
    </row>
    <row r="4" spans="1:9" ht="32.25" customHeight="1">
      <c r="A4" s="572" t="s">
        <v>55</v>
      </c>
      <c r="B4" s="572" t="s">
        <v>0</v>
      </c>
      <c r="C4" s="819" t="s">
        <v>701</v>
      </c>
      <c r="D4" s="819"/>
      <c r="E4" s="819" t="s">
        <v>701</v>
      </c>
      <c r="F4" s="819"/>
      <c r="G4" s="819" t="s">
        <v>703</v>
      </c>
      <c r="H4" s="819"/>
      <c r="I4" s="819" t="s">
        <v>551</v>
      </c>
    </row>
    <row r="5" spans="1:9" s="434" customFormat="1" ht="30">
      <c r="A5" s="572"/>
      <c r="B5" s="572"/>
      <c r="C5" s="572" t="s">
        <v>700</v>
      </c>
      <c r="D5" s="572" t="s">
        <v>705</v>
      </c>
      <c r="E5" s="572" t="s">
        <v>704</v>
      </c>
      <c r="F5" s="572" t="s">
        <v>702</v>
      </c>
      <c r="G5" s="572" t="s">
        <v>705</v>
      </c>
      <c r="H5" s="572" t="s">
        <v>706</v>
      </c>
      <c r="I5" s="819"/>
    </row>
    <row r="6" spans="1:9">
      <c r="A6" s="221">
        <v>1</v>
      </c>
      <c r="B6" s="221" t="s">
        <v>4</v>
      </c>
      <c r="C6" s="221">
        <v>36</v>
      </c>
      <c r="D6" s="221">
        <v>36</v>
      </c>
      <c r="E6" s="221">
        <v>34</v>
      </c>
      <c r="F6" s="221">
        <v>102</v>
      </c>
      <c r="G6" s="221">
        <v>102</v>
      </c>
      <c r="H6" s="221">
        <v>90</v>
      </c>
      <c r="I6" s="221">
        <v>15</v>
      </c>
    </row>
    <row r="7" spans="1:9">
      <c r="A7" s="277">
        <v>2</v>
      </c>
      <c r="B7" s="277" t="s">
        <v>5</v>
      </c>
      <c r="C7" s="277">
        <v>948</v>
      </c>
      <c r="D7" s="277">
        <v>948</v>
      </c>
      <c r="E7" s="277">
        <v>948</v>
      </c>
      <c r="F7" s="277">
        <v>1877</v>
      </c>
      <c r="G7" s="277">
        <v>1877</v>
      </c>
      <c r="H7" s="277">
        <v>1851</v>
      </c>
      <c r="I7" s="277">
        <v>513</v>
      </c>
    </row>
    <row r="8" spans="1:9">
      <c r="A8" s="157">
        <v>3</v>
      </c>
      <c r="B8" s="157" t="s">
        <v>6</v>
      </c>
      <c r="C8" s="157">
        <v>1428</v>
      </c>
      <c r="D8" s="157">
        <v>1428</v>
      </c>
      <c r="E8" s="157">
        <v>1428</v>
      </c>
      <c r="F8" s="157">
        <v>2141</v>
      </c>
      <c r="G8" s="157">
        <v>2141</v>
      </c>
      <c r="H8" s="157">
        <v>2140</v>
      </c>
      <c r="I8" s="157">
        <v>142</v>
      </c>
    </row>
    <row r="9" spans="1:9">
      <c r="A9" s="157">
        <v>4</v>
      </c>
      <c r="B9" s="157" t="s">
        <v>7</v>
      </c>
      <c r="C9" s="157">
        <v>271</v>
      </c>
      <c r="D9" s="157">
        <v>271</v>
      </c>
      <c r="E9" s="157">
        <v>271</v>
      </c>
      <c r="F9" s="157">
        <v>521</v>
      </c>
      <c r="G9" s="157">
        <v>521</v>
      </c>
      <c r="H9" s="157">
        <v>473</v>
      </c>
      <c r="I9" s="157">
        <v>17</v>
      </c>
    </row>
    <row r="10" spans="1:9">
      <c r="A10" s="157">
        <v>5</v>
      </c>
      <c r="B10" s="157" t="s">
        <v>8</v>
      </c>
      <c r="C10" s="157">
        <v>1842</v>
      </c>
      <c r="D10" s="157">
        <v>31870</v>
      </c>
      <c r="E10" s="157">
        <v>1842</v>
      </c>
      <c r="F10" s="157">
        <v>4656</v>
      </c>
      <c r="G10" s="157">
        <v>31870</v>
      </c>
      <c r="H10" s="157">
        <v>4656</v>
      </c>
      <c r="I10" s="157">
        <v>747</v>
      </c>
    </row>
    <row r="11" spans="1:9">
      <c r="A11" s="157">
        <v>6</v>
      </c>
      <c r="B11" s="157" t="s">
        <v>9</v>
      </c>
      <c r="C11" s="157">
        <v>60</v>
      </c>
      <c r="D11" s="157">
        <v>60</v>
      </c>
      <c r="E11" s="157">
        <v>60</v>
      </c>
      <c r="F11" s="157">
        <v>10</v>
      </c>
      <c r="G11" s="157">
        <v>10</v>
      </c>
      <c r="H11" s="157">
        <v>10</v>
      </c>
      <c r="I11" s="157">
        <v>769</v>
      </c>
    </row>
    <row r="12" spans="1:9">
      <c r="A12" s="157">
        <v>7</v>
      </c>
      <c r="B12" s="157" t="s">
        <v>11</v>
      </c>
      <c r="C12" s="157">
        <v>69</v>
      </c>
      <c r="D12" s="157">
        <v>69</v>
      </c>
      <c r="E12" s="157">
        <v>68</v>
      </c>
      <c r="F12" s="157">
        <v>145</v>
      </c>
      <c r="G12" s="157">
        <v>145</v>
      </c>
      <c r="H12" s="157">
        <v>145</v>
      </c>
      <c r="I12" s="157">
        <v>62</v>
      </c>
    </row>
    <row r="13" spans="1:9">
      <c r="A13" s="157">
        <v>8</v>
      </c>
      <c r="B13" s="157" t="s">
        <v>12</v>
      </c>
      <c r="C13" s="157">
        <v>54</v>
      </c>
      <c r="D13" s="157">
        <v>54</v>
      </c>
      <c r="E13" s="157">
        <v>47</v>
      </c>
      <c r="F13" s="157">
        <v>62</v>
      </c>
      <c r="G13" s="157">
        <v>62</v>
      </c>
      <c r="H13" s="157">
        <v>58</v>
      </c>
      <c r="I13" s="157">
        <v>7</v>
      </c>
    </row>
    <row r="14" spans="1:9">
      <c r="A14" s="157">
        <v>9</v>
      </c>
      <c r="B14" s="157" t="s">
        <v>13</v>
      </c>
      <c r="C14" s="157">
        <v>169</v>
      </c>
      <c r="D14" s="157">
        <v>169</v>
      </c>
      <c r="E14" s="157">
        <v>169</v>
      </c>
      <c r="F14" s="157">
        <v>1486</v>
      </c>
      <c r="G14" s="157">
        <v>1486</v>
      </c>
      <c r="H14" s="157">
        <v>1486</v>
      </c>
      <c r="I14" s="157">
        <v>37</v>
      </c>
    </row>
    <row r="15" spans="1:9">
      <c r="A15" s="157">
        <v>10</v>
      </c>
      <c r="B15" s="157" t="s">
        <v>14</v>
      </c>
      <c r="C15" s="157">
        <v>248</v>
      </c>
      <c r="D15" s="157">
        <v>248</v>
      </c>
      <c r="E15" s="157">
        <v>248</v>
      </c>
      <c r="F15" s="157">
        <v>213</v>
      </c>
      <c r="G15" s="157">
        <v>213</v>
      </c>
      <c r="H15" s="157">
        <v>213</v>
      </c>
      <c r="I15" s="157">
        <v>66</v>
      </c>
    </row>
    <row r="16" spans="1:9">
      <c r="A16" s="157">
        <v>11</v>
      </c>
      <c r="B16" s="157" t="s">
        <v>15</v>
      </c>
      <c r="C16" s="157">
        <v>136</v>
      </c>
      <c r="D16" s="157">
        <v>136</v>
      </c>
      <c r="E16" s="157">
        <v>7</v>
      </c>
      <c r="F16" s="157">
        <v>532</v>
      </c>
      <c r="G16" s="157">
        <v>532</v>
      </c>
      <c r="H16" s="157">
        <v>61</v>
      </c>
      <c r="I16" s="157">
        <v>606</v>
      </c>
    </row>
    <row r="17" spans="1:9">
      <c r="A17" s="157">
        <v>12</v>
      </c>
      <c r="B17" s="157" t="s">
        <v>16</v>
      </c>
      <c r="C17" s="157">
        <v>95053</v>
      </c>
      <c r="D17" s="157">
        <v>491234</v>
      </c>
      <c r="E17" s="157">
        <v>70009</v>
      </c>
      <c r="F17" s="157">
        <v>159667</v>
      </c>
      <c r="G17" s="157">
        <v>668843</v>
      </c>
      <c r="H17" s="157">
        <v>122678</v>
      </c>
      <c r="I17" s="157">
        <v>4637</v>
      </c>
    </row>
    <row r="18" spans="1:9">
      <c r="A18" s="157">
        <v>13</v>
      </c>
      <c r="B18" s="157" t="s">
        <v>17</v>
      </c>
      <c r="C18" s="157">
        <v>0</v>
      </c>
      <c r="D18" s="157">
        <v>0</v>
      </c>
      <c r="E18" s="157">
        <v>0</v>
      </c>
      <c r="F18" s="157">
        <v>0</v>
      </c>
      <c r="G18" s="157">
        <v>0</v>
      </c>
      <c r="H18" s="157">
        <v>0</v>
      </c>
      <c r="I18" s="157">
        <v>0</v>
      </c>
    </row>
    <row r="19" spans="1:9">
      <c r="A19" s="157">
        <v>14</v>
      </c>
      <c r="B19" s="157" t="s">
        <v>18</v>
      </c>
      <c r="C19" s="157">
        <v>22</v>
      </c>
      <c r="D19" s="157">
        <v>94</v>
      </c>
      <c r="E19" s="157">
        <v>22</v>
      </c>
      <c r="F19" s="157">
        <v>24</v>
      </c>
      <c r="G19" s="157">
        <v>97</v>
      </c>
      <c r="H19" s="157">
        <v>31</v>
      </c>
      <c r="I19" s="157">
        <v>7</v>
      </c>
    </row>
    <row r="20" spans="1:9">
      <c r="A20" s="157">
        <v>15</v>
      </c>
      <c r="B20" s="157" t="s">
        <v>19</v>
      </c>
      <c r="C20" s="157">
        <v>4</v>
      </c>
      <c r="D20" s="157">
        <v>4</v>
      </c>
      <c r="E20" s="157">
        <v>0</v>
      </c>
      <c r="F20" s="157">
        <v>14</v>
      </c>
      <c r="G20" s="157">
        <v>14</v>
      </c>
      <c r="H20" s="157">
        <v>0</v>
      </c>
      <c r="I20" s="157">
        <v>2</v>
      </c>
    </row>
    <row r="21" spans="1:9">
      <c r="A21" s="157">
        <v>16</v>
      </c>
      <c r="B21" s="157" t="s">
        <v>20</v>
      </c>
      <c r="C21" s="157">
        <v>142</v>
      </c>
      <c r="D21" s="157">
        <v>2724</v>
      </c>
      <c r="E21" s="157">
        <v>142</v>
      </c>
      <c r="F21" s="157">
        <v>199</v>
      </c>
      <c r="G21" s="157">
        <v>3229</v>
      </c>
      <c r="H21" s="157">
        <v>199</v>
      </c>
      <c r="I21" s="157">
        <v>17</v>
      </c>
    </row>
    <row r="22" spans="1:9">
      <c r="A22" s="272" t="s">
        <v>205</v>
      </c>
      <c r="B22" s="272" t="s">
        <v>54</v>
      </c>
      <c r="C22" s="272">
        <f>SUM(C6:C21)</f>
        <v>100482</v>
      </c>
      <c r="D22" s="272">
        <f t="shared" ref="D22:I22" si="0">SUM(D6:D21)</f>
        <v>529345</v>
      </c>
      <c r="E22" s="272">
        <f t="shared" si="0"/>
        <v>75295</v>
      </c>
      <c r="F22" s="272">
        <f t="shared" si="0"/>
        <v>171649</v>
      </c>
      <c r="G22" s="272">
        <f t="shared" si="0"/>
        <v>711142</v>
      </c>
      <c r="H22" s="272">
        <f t="shared" si="0"/>
        <v>134091</v>
      </c>
      <c r="I22" s="272">
        <f t="shared" si="0"/>
        <v>7644</v>
      </c>
    </row>
    <row r="23" spans="1:9">
      <c r="A23" s="157">
        <v>1</v>
      </c>
      <c r="B23" s="157" t="s">
        <v>24</v>
      </c>
      <c r="C23" s="157">
        <v>83</v>
      </c>
      <c r="D23" s="157">
        <v>83</v>
      </c>
      <c r="E23" s="157">
        <v>0</v>
      </c>
      <c r="F23" s="157">
        <v>174</v>
      </c>
      <c r="G23" s="157">
        <v>174</v>
      </c>
      <c r="H23" s="157">
        <v>170</v>
      </c>
      <c r="I23" s="157">
        <v>262</v>
      </c>
    </row>
    <row r="24" spans="1:9">
      <c r="A24" s="157">
        <v>2</v>
      </c>
      <c r="B24" s="157" t="s">
        <v>420</v>
      </c>
      <c r="C24" s="157">
        <v>0</v>
      </c>
      <c r="D24" s="157">
        <v>0</v>
      </c>
      <c r="E24" s="157">
        <v>0</v>
      </c>
      <c r="F24" s="157">
        <v>0</v>
      </c>
      <c r="G24" s="157">
        <v>0</v>
      </c>
      <c r="H24" s="157">
        <v>0</v>
      </c>
      <c r="I24" s="157">
        <v>1</v>
      </c>
    </row>
    <row r="25" spans="1:9">
      <c r="A25" s="157">
        <v>3</v>
      </c>
      <c r="B25" s="157" t="s">
        <v>21</v>
      </c>
      <c r="C25" s="157">
        <v>520</v>
      </c>
      <c r="D25" s="157">
        <v>520</v>
      </c>
      <c r="E25" s="157">
        <v>296</v>
      </c>
      <c r="F25" s="157">
        <v>735</v>
      </c>
      <c r="G25" s="157">
        <v>735</v>
      </c>
      <c r="H25" s="157">
        <v>436</v>
      </c>
      <c r="I25" s="157">
        <v>250</v>
      </c>
    </row>
    <row r="26" spans="1:9">
      <c r="A26" s="157">
        <v>4</v>
      </c>
      <c r="B26" s="157" t="s">
        <v>22</v>
      </c>
      <c r="C26" s="157">
        <v>249</v>
      </c>
      <c r="D26" s="157">
        <v>249</v>
      </c>
      <c r="E26" s="157">
        <v>208</v>
      </c>
      <c r="F26" s="157">
        <v>1029</v>
      </c>
      <c r="G26" s="157">
        <v>1029</v>
      </c>
      <c r="H26" s="157">
        <v>1025</v>
      </c>
      <c r="I26" s="157">
        <v>24</v>
      </c>
    </row>
    <row r="27" spans="1:9">
      <c r="A27" s="157">
        <v>5</v>
      </c>
      <c r="B27" s="157" t="s">
        <v>10</v>
      </c>
      <c r="C27" s="157">
        <v>291</v>
      </c>
      <c r="D27" s="157">
        <v>291</v>
      </c>
      <c r="E27" s="157">
        <v>152</v>
      </c>
      <c r="F27" s="157">
        <v>532</v>
      </c>
      <c r="G27" s="157">
        <v>532</v>
      </c>
      <c r="H27" s="157">
        <v>289</v>
      </c>
      <c r="I27" s="157">
        <v>187</v>
      </c>
    </row>
    <row r="28" spans="1:9">
      <c r="A28" s="157">
        <v>6</v>
      </c>
      <c r="B28" s="157" t="s">
        <v>23</v>
      </c>
      <c r="C28" s="157">
        <v>0</v>
      </c>
      <c r="D28" s="157">
        <v>0</v>
      </c>
      <c r="E28" s="157">
        <v>0</v>
      </c>
      <c r="F28" s="157">
        <v>0</v>
      </c>
      <c r="G28" s="157">
        <v>0</v>
      </c>
      <c r="H28" s="157">
        <v>0</v>
      </c>
      <c r="I28" s="157">
        <v>0</v>
      </c>
    </row>
    <row r="29" spans="1:9">
      <c r="A29" s="157">
        <v>7</v>
      </c>
      <c r="B29" s="157" t="s">
        <v>181</v>
      </c>
      <c r="C29" s="157">
        <v>0</v>
      </c>
      <c r="D29" s="157">
        <v>0</v>
      </c>
      <c r="E29" s="157">
        <v>0</v>
      </c>
      <c r="F29" s="157">
        <v>0</v>
      </c>
      <c r="G29" s="157">
        <v>0</v>
      </c>
      <c r="H29" s="157">
        <v>0</v>
      </c>
      <c r="I29" s="157">
        <v>0</v>
      </c>
    </row>
    <row r="30" spans="1:9">
      <c r="A30" s="157">
        <v>8</v>
      </c>
      <c r="B30" s="157" t="s">
        <v>25</v>
      </c>
      <c r="C30" s="157">
        <v>0</v>
      </c>
      <c r="D30" s="157">
        <v>0</v>
      </c>
      <c r="E30" s="157">
        <v>0</v>
      </c>
      <c r="F30" s="157">
        <v>0</v>
      </c>
      <c r="G30" s="157">
        <v>0</v>
      </c>
      <c r="H30" s="157">
        <v>0</v>
      </c>
      <c r="I30" s="157">
        <v>0</v>
      </c>
    </row>
    <row r="31" spans="1:9">
      <c r="A31" s="272" t="s">
        <v>206</v>
      </c>
      <c r="B31" s="272" t="s">
        <v>54</v>
      </c>
      <c r="C31" s="272">
        <f>SUM(C23:C30)</f>
        <v>1143</v>
      </c>
      <c r="D31" s="272">
        <f t="shared" ref="D31:I31" si="1">SUM(D23:D30)</f>
        <v>1143</v>
      </c>
      <c r="E31" s="272">
        <f t="shared" si="1"/>
        <v>656</v>
      </c>
      <c r="F31" s="272">
        <f t="shared" si="1"/>
        <v>2470</v>
      </c>
      <c r="G31" s="272">
        <f t="shared" si="1"/>
        <v>2470</v>
      </c>
      <c r="H31" s="272">
        <f t="shared" si="1"/>
        <v>1920</v>
      </c>
      <c r="I31" s="272">
        <f t="shared" si="1"/>
        <v>724</v>
      </c>
    </row>
    <row r="32" spans="1:9">
      <c r="A32" s="157">
        <v>1</v>
      </c>
      <c r="B32" s="157" t="s">
        <v>27</v>
      </c>
      <c r="C32" s="157">
        <v>7744</v>
      </c>
      <c r="D32" s="157">
        <v>108614</v>
      </c>
      <c r="E32" s="157">
        <v>5609</v>
      </c>
      <c r="F32" s="157">
        <v>13489</v>
      </c>
      <c r="G32" s="157">
        <v>132688</v>
      </c>
      <c r="H32" s="157">
        <v>9053</v>
      </c>
      <c r="I32" s="157">
        <v>731</v>
      </c>
    </row>
    <row r="33" spans="1:9">
      <c r="A33" s="272" t="s">
        <v>123</v>
      </c>
      <c r="B33" s="272" t="s">
        <v>54</v>
      </c>
      <c r="C33" s="272">
        <f>C32</f>
        <v>7744</v>
      </c>
      <c r="D33" s="272">
        <f t="shared" ref="D33:I33" si="2">D32</f>
        <v>108614</v>
      </c>
      <c r="E33" s="272">
        <f t="shared" si="2"/>
        <v>5609</v>
      </c>
      <c r="F33" s="272">
        <f t="shared" si="2"/>
        <v>13489</v>
      </c>
      <c r="G33" s="272">
        <f t="shared" si="2"/>
        <v>132688</v>
      </c>
      <c r="H33" s="272">
        <f t="shared" si="2"/>
        <v>9053</v>
      </c>
      <c r="I33" s="272">
        <f t="shared" si="2"/>
        <v>731</v>
      </c>
    </row>
    <row r="34" spans="1:9">
      <c r="A34" s="157">
        <v>1</v>
      </c>
      <c r="B34" s="157" t="s">
        <v>28</v>
      </c>
      <c r="C34" s="157">
        <v>929</v>
      </c>
      <c r="D34" s="157">
        <v>929</v>
      </c>
      <c r="E34" s="157">
        <v>0</v>
      </c>
      <c r="F34" s="157">
        <v>937</v>
      </c>
      <c r="G34" s="157">
        <v>0</v>
      </c>
      <c r="H34" s="157">
        <v>0</v>
      </c>
      <c r="I34" s="157">
        <v>20</v>
      </c>
    </row>
    <row r="35" spans="1:9">
      <c r="A35" s="272" t="s">
        <v>519</v>
      </c>
      <c r="B35" s="272" t="s">
        <v>54</v>
      </c>
      <c r="C35" s="272">
        <f>C22+C31+C33+C34</f>
        <v>110298</v>
      </c>
      <c r="D35" s="272">
        <f t="shared" ref="D35:I35" si="3">D22+D31+D33+D34</f>
        <v>640031</v>
      </c>
      <c r="E35" s="272">
        <f t="shared" si="3"/>
        <v>81560</v>
      </c>
      <c r="F35" s="272">
        <f t="shared" si="3"/>
        <v>188545</v>
      </c>
      <c r="G35" s="272">
        <f t="shared" si="3"/>
        <v>846300</v>
      </c>
      <c r="H35" s="272">
        <f t="shared" si="3"/>
        <v>145064</v>
      </c>
      <c r="I35" s="272">
        <f t="shared" si="3"/>
        <v>9119</v>
      </c>
    </row>
  </sheetData>
  <mergeCells count="7">
    <mergeCell ref="A2:I2"/>
    <mergeCell ref="A3:I3"/>
    <mergeCell ref="A1:I1"/>
    <mergeCell ref="C4:D4"/>
    <mergeCell ref="E4:F4"/>
    <mergeCell ref="G4:H4"/>
    <mergeCell ref="I4:I5"/>
  </mergeCells>
  <printOptions gridLines="1"/>
  <pageMargins left="0.59" right="0.25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theme="3" tint="0.59999389629810485"/>
  </sheetPr>
  <dimension ref="A1:N37"/>
  <sheetViews>
    <sheetView topLeftCell="A8" workbookViewId="0">
      <selection sqref="A1:N37"/>
    </sheetView>
  </sheetViews>
  <sheetFormatPr defaultRowHeight="15"/>
  <cols>
    <col min="1" max="1" width="8.140625" customWidth="1"/>
    <col min="2" max="2" width="12" style="2" customWidth="1"/>
    <col min="3" max="3" width="4.42578125" bestFit="1" customWidth="1"/>
    <col min="4" max="4" width="9.140625" style="18"/>
    <col min="5" max="5" width="4.42578125" bestFit="1" customWidth="1"/>
    <col min="6" max="6" width="9.140625" style="18"/>
    <col min="7" max="7" width="4.42578125" bestFit="1" customWidth="1"/>
    <col min="8" max="8" width="9.140625" style="18"/>
    <col min="9" max="9" width="4.42578125" bestFit="1" customWidth="1"/>
    <col min="10" max="10" width="10.85546875" customWidth="1"/>
    <col min="11" max="11" width="9.140625" style="434"/>
    <col min="12" max="12" width="9.140625" style="18"/>
    <col min="13" max="13" width="5" bestFit="1" customWidth="1"/>
  </cols>
  <sheetData>
    <row r="1" spans="1:14" ht="23.25" customHeight="1">
      <c r="A1" s="958">
        <v>28</v>
      </c>
      <c r="B1" s="958"/>
      <c r="C1" s="958"/>
      <c r="D1" s="958"/>
      <c r="E1" s="958"/>
      <c r="F1" s="958"/>
      <c r="G1" s="958"/>
      <c r="H1" s="958"/>
      <c r="I1" s="958"/>
      <c r="J1" s="958"/>
      <c r="K1" s="958"/>
      <c r="L1" s="958"/>
      <c r="M1" s="958"/>
      <c r="N1" s="958"/>
    </row>
    <row r="2" spans="1:14" ht="58.5" customHeight="1">
      <c r="A2" s="945" t="s">
        <v>670</v>
      </c>
      <c r="B2" s="959"/>
      <c r="C2" s="959"/>
      <c r="D2" s="959"/>
      <c r="E2" s="959"/>
      <c r="F2" s="959"/>
      <c r="G2" s="959"/>
      <c r="H2" s="959"/>
      <c r="I2" s="959"/>
      <c r="J2" s="959"/>
      <c r="K2" s="959"/>
      <c r="L2" s="959"/>
      <c r="M2" s="959"/>
      <c r="N2" s="960"/>
    </row>
    <row r="3" spans="1:14" ht="19.5" customHeight="1">
      <c r="A3" s="812" t="s">
        <v>518</v>
      </c>
      <c r="B3" s="813"/>
      <c r="C3" s="813"/>
      <c r="D3" s="813"/>
      <c r="E3" s="813"/>
      <c r="F3" s="813"/>
      <c r="G3" s="813"/>
      <c r="H3" s="813"/>
      <c r="I3" s="813"/>
      <c r="J3" s="813"/>
      <c r="K3" s="813"/>
      <c r="L3" s="813"/>
      <c r="M3" s="813"/>
      <c r="N3" s="814"/>
    </row>
    <row r="4" spans="1:14" s="434" customFormat="1" ht="19.5" customHeight="1">
      <c r="A4" s="819" t="s">
        <v>55</v>
      </c>
      <c r="B4" s="819" t="s">
        <v>0</v>
      </c>
      <c r="C4" s="956" t="s">
        <v>669</v>
      </c>
      <c r="D4" s="956"/>
      <c r="E4" s="956"/>
      <c r="F4" s="956"/>
      <c r="G4" s="956"/>
      <c r="H4" s="956"/>
      <c r="I4" s="956"/>
      <c r="J4" s="956"/>
      <c r="K4" s="956" t="s">
        <v>662</v>
      </c>
      <c r="L4" s="956"/>
      <c r="M4" s="957" t="s">
        <v>84</v>
      </c>
      <c r="N4" s="957"/>
    </row>
    <row r="5" spans="1:14" s="434" customFormat="1" ht="19.5" customHeight="1">
      <c r="A5" s="819"/>
      <c r="B5" s="819"/>
      <c r="C5" s="956" t="s">
        <v>666</v>
      </c>
      <c r="D5" s="956"/>
      <c r="E5" s="956" t="s">
        <v>667</v>
      </c>
      <c r="F5" s="956"/>
      <c r="G5" s="956" t="s">
        <v>668</v>
      </c>
      <c r="H5" s="956"/>
      <c r="I5" s="909" t="s">
        <v>30</v>
      </c>
      <c r="J5" s="909"/>
      <c r="K5" s="956"/>
      <c r="L5" s="956"/>
      <c r="M5" s="957"/>
      <c r="N5" s="957"/>
    </row>
    <row r="6" spans="1:14" ht="16.5" customHeight="1">
      <c r="A6" s="819"/>
      <c r="B6" s="819"/>
      <c r="C6" s="572" t="s">
        <v>66</v>
      </c>
      <c r="D6" s="405" t="s">
        <v>411</v>
      </c>
      <c r="E6" s="572" t="s">
        <v>66</v>
      </c>
      <c r="F6" s="405" t="s">
        <v>411</v>
      </c>
      <c r="G6" s="572" t="s">
        <v>66</v>
      </c>
      <c r="H6" s="405" t="s">
        <v>411</v>
      </c>
      <c r="I6" s="572" t="s">
        <v>66</v>
      </c>
      <c r="J6" s="405" t="s">
        <v>411</v>
      </c>
      <c r="K6" s="572" t="s">
        <v>66</v>
      </c>
      <c r="L6" s="405" t="s">
        <v>411</v>
      </c>
      <c r="M6" s="572" t="s">
        <v>664</v>
      </c>
      <c r="N6" s="405" t="s">
        <v>665</v>
      </c>
    </row>
    <row r="7" spans="1:14">
      <c r="A7" s="221">
        <v>1</v>
      </c>
      <c r="B7" s="221" t="s">
        <v>4</v>
      </c>
      <c r="C7" s="221">
        <v>0</v>
      </c>
      <c r="D7" s="276">
        <v>0</v>
      </c>
      <c r="E7" s="221">
        <v>0</v>
      </c>
      <c r="F7" s="276">
        <v>0</v>
      </c>
      <c r="G7" s="221">
        <v>0</v>
      </c>
      <c r="H7" s="276">
        <v>0</v>
      </c>
      <c r="I7" s="179">
        <f t="shared" ref="I7:J35" si="0">C7+E7+G7</f>
        <v>0</v>
      </c>
      <c r="J7" s="180">
        <f t="shared" si="0"/>
        <v>0</v>
      </c>
      <c r="K7" s="221">
        <v>0</v>
      </c>
      <c r="L7" s="276">
        <v>0</v>
      </c>
      <c r="M7" s="221">
        <v>0</v>
      </c>
      <c r="N7" s="276">
        <v>0</v>
      </c>
    </row>
    <row r="8" spans="1:14">
      <c r="A8" s="221">
        <v>2</v>
      </c>
      <c r="B8" s="221" t="s">
        <v>5</v>
      </c>
      <c r="C8" s="221">
        <v>1</v>
      </c>
      <c r="D8" s="276">
        <v>10</v>
      </c>
      <c r="E8" s="221">
        <v>0</v>
      </c>
      <c r="F8" s="276">
        <v>0</v>
      </c>
      <c r="G8" s="221">
        <v>0</v>
      </c>
      <c r="H8" s="276">
        <v>0</v>
      </c>
      <c r="I8" s="179">
        <f t="shared" si="0"/>
        <v>1</v>
      </c>
      <c r="J8" s="180">
        <f t="shared" si="0"/>
        <v>10</v>
      </c>
      <c r="K8" s="221">
        <v>0</v>
      </c>
      <c r="L8" s="276">
        <v>0</v>
      </c>
      <c r="M8" s="221">
        <v>0</v>
      </c>
      <c r="N8" s="276">
        <v>0</v>
      </c>
    </row>
    <row r="9" spans="1:14">
      <c r="A9" s="277">
        <v>3</v>
      </c>
      <c r="B9" s="277" t="s">
        <v>6</v>
      </c>
      <c r="C9" s="277">
        <v>0</v>
      </c>
      <c r="D9" s="278">
        <v>0</v>
      </c>
      <c r="E9" s="277">
        <v>0</v>
      </c>
      <c r="F9" s="278">
        <v>0</v>
      </c>
      <c r="G9" s="277">
        <v>0</v>
      </c>
      <c r="H9" s="278">
        <v>0</v>
      </c>
      <c r="I9" s="411">
        <f t="shared" si="0"/>
        <v>0</v>
      </c>
      <c r="J9" s="397">
        <f t="shared" si="0"/>
        <v>0</v>
      </c>
      <c r="K9" s="395">
        <v>0</v>
      </c>
      <c r="L9" s="396">
        <v>0</v>
      </c>
      <c r="M9" s="277">
        <v>0</v>
      </c>
      <c r="N9" s="278">
        <v>0</v>
      </c>
    </row>
    <row r="10" spans="1:14">
      <c r="A10" s="157">
        <v>4</v>
      </c>
      <c r="B10" s="157" t="s">
        <v>7</v>
      </c>
      <c r="C10" s="157">
        <v>0</v>
      </c>
      <c r="D10" s="147">
        <v>0</v>
      </c>
      <c r="E10" s="157">
        <v>0</v>
      </c>
      <c r="F10" s="147">
        <v>0</v>
      </c>
      <c r="G10" s="157">
        <v>2</v>
      </c>
      <c r="H10" s="147">
        <v>22.73</v>
      </c>
      <c r="I10" s="179">
        <f t="shared" si="0"/>
        <v>2</v>
      </c>
      <c r="J10" s="180">
        <f t="shared" si="0"/>
        <v>22.73</v>
      </c>
      <c r="K10" s="221">
        <v>0</v>
      </c>
      <c r="L10" s="276">
        <v>0</v>
      </c>
      <c r="M10" s="157">
        <v>0</v>
      </c>
      <c r="N10" s="147">
        <v>0</v>
      </c>
    </row>
    <row r="11" spans="1:14">
      <c r="A11" s="157">
        <v>5</v>
      </c>
      <c r="B11" s="157" t="s">
        <v>8</v>
      </c>
      <c r="C11" s="157">
        <v>0</v>
      </c>
      <c r="D11" s="147">
        <v>7</v>
      </c>
      <c r="E11" s="157">
        <v>0</v>
      </c>
      <c r="F11" s="147">
        <v>0</v>
      </c>
      <c r="G11" s="157">
        <v>0</v>
      </c>
      <c r="H11" s="147">
        <v>2</v>
      </c>
      <c r="I11" s="179">
        <f t="shared" si="0"/>
        <v>0</v>
      </c>
      <c r="J11" s="180">
        <f t="shared" si="0"/>
        <v>9</v>
      </c>
      <c r="K11" s="221">
        <v>8</v>
      </c>
      <c r="L11" s="276">
        <v>135.55000000000001</v>
      </c>
      <c r="M11" s="157">
        <v>0</v>
      </c>
      <c r="N11" s="147">
        <v>0</v>
      </c>
    </row>
    <row r="12" spans="1:14">
      <c r="A12" s="157">
        <v>6</v>
      </c>
      <c r="B12" s="157" t="s">
        <v>9</v>
      </c>
      <c r="C12" s="157">
        <v>0</v>
      </c>
      <c r="D12" s="147">
        <v>0</v>
      </c>
      <c r="E12" s="157">
        <v>0</v>
      </c>
      <c r="F12" s="147">
        <v>0</v>
      </c>
      <c r="G12" s="157">
        <v>0</v>
      </c>
      <c r="H12" s="147">
        <v>0</v>
      </c>
      <c r="I12" s="179">
        <f t="shared" si="0"/>
        <v>0</v>
      </c>
      <c r="J12" s="180">
        <f t="shared" si="0"/>
        <v>0</v>
      </c>
      <c r="K12" s="221">
        <v>0</v>
      </c>
      <c r="L12" s="276">
        <v>0</v>
      </c>
      <c r="M12" s="157">
        <v>0</v>
      </c>
      <c r="N12" s="147">
        <v>0</v>
      </c>
    </row>
    <row r="13" spans="1:14">
      <c r="A13" s="157">
        <v>7</v>
      </c>
      <c r="B13" s="157" t="s">
        <v>11</v>
      </c>
      <c r="C13" s="157">
        <v>0</v>
      </c>
      <c r="D13" s="147">
        <v>0</v>
      </c>
      <c r="E13" s="157">
        <v>0</v>
      </c>
      <c r="F13" s="147">
        <v>0</v>
      </c>
      <c r="G13" s="157">
        <v>0</v>
      </c>
      <c r="H13" s="147">
        <v>0</v>
      </c>
      <c r="I13" s="179">
        <f t="shared" si="0"/>
        <v>0</v>
      </c>
      <c r="J13" s="180">
        <f t="shared" si="0"/>
        <v>0</v>
      </c>
      <c r="K13" s="221">
        <v>0</v>
      </c>
      <c r="L13" s="276">
        <v>0</v>
      </c>
      <c r="M13" s="157">
        <v>0</v>
      </c>
      <c r="N13" s="147">
        <v>0</v>
      </c>
    </row>
    <row r="14" spans="1:14">
      <c r="A14" s="157">
        <v>8</v>
      </c>
      <c r="B14" s="157" t="s">
        <v>12</v>
      </c>
      <c r="C14" s="157">
        <v>0</v>
      </c>
      <c r="D14" s="147">
        <v>0</v>
      </c>
      <c r="E14" s="157">
        <v>0</v>
      </c>
      <c r="F14" s="147">
        <v>0</v>
      </c>
      <c r="G14" s="157">
        <v>0</v>
      </c>
      <c r="H14" s="147">
        <v>0</v>
      </c>
      <c r="I14" s="179">
        <f t="shared" si="0"/>
        <v>0</v>
      </c>
      <c r="J14" s="180">
        <f t="shared" si="0"/>
        <v>0</v>
      </c>
      <c r="K14" s="221">
        <v>0</v>
      </c>
      <c r="L14" s="276">
        <v>0</v>
      </c>
      <c r="M14" s="157">
        <v>0</v>
      </c>
      <c r="N14" s="147">
        <v>0</v>
      </c>
    </row>
    <row r="15" spans="1:14">
      <c r="A15" s="157">
        <v>9</v>
      </c>
      <c r="B15" s="157" t="s">
        <v>13</v>
      </c>
      <c r="C15" s="157">
        <v>0</v>
      </c>
      <c r="D15" s="147">
        <v>0</v>
      </c>
      <c r="E15" s="157">
        <v>0</v>
      </c>
      <c r="F15" s="147">
        <v>0</v>
      </c>
      <c r="G15" s="157">
        <v>0</v>
      </c>
      <c r="H15" s="147">
        <v>0</v>
      </c>
      <c r="I15" s="179">
        <f t="shared" si="0"/>
        <v>0</v>
      </c>
      <c r="J15" s="180">
        <f t="shared" si="0"/>
        <v>0</v>
      </c>
      <c r="K15" s="221">
        <v>0</v>
      </c>
      <c r="L15" s="276">
        <v>0</v>
      </c>
      <c r="M15" s="157">
        <v>0</v>
      </c>
      <c r="N15" s="147">
        <v>0</v>
      </c>
    </row>
    <row r="16" spans="1:14">
      <c r="A16" s="157">
        <v>10</v>
      </c>
      <c r="B16" s="157" t="s">
        <v>14</v>
      </c>
      <c r="C16" s="157">
        <v>0</v>
      </c>
      <c r="D16" s="147">
        <v>0</v>
      </c>
      <c r="E16" s="157">
        <v>0</v>
      </c>
      <c r="F16" s="147">
        <v>0</v>
      </c>
      <c r="G16" s="157">
        <v>0</v>
      </c>
      <c r="H16" s="147">
        <v>0</v>
      </c>
      <c r="I16" s="179">
        <f t="shared" si="0"/>
        <v>0</v>
      </c>
      <c r="J16" s="180">
        <f t="shared" si="0"/>
        <v>0</v>
      </c>
      <c r="K16" s="221">
        <v>0</v>
      </c>
      <c r="L16" s="276">
        <v>0</v>
      </c>
      <c r="M16" s="157">
        <v>0</v>
      </c>
      <c r="N16" s="147">
        <v>0</v>
      </c>
    </row>
    <row r="17" spans="1:14">
      <c r="A17" s="157">
        <v>11</v>
      </c>
      <c r="B17" s="157" t="s">
        <v>15</v>
      </c>
      <c r="C17" s="157">
        <v>0</v>
      </c>
      <c r="D17" s="147">
        <v>0</v>
      </c>
      <c r="E17" s="157">
        <v>0</v>
      </c>
      <c r="F17" s="147">
        <v>0</v>
      </c>
      <c r="G17" s="157">
        <v>0</v>
      </c>
      <c r="H17" s="147">
        <v>0</v>
      </c>
      <c r="I17" s="179">
        <f t="shared" si="0"/>
        <v>0</v>
      </c>
      <c r="J17" s="180">
        <f t="shared" si="0"/>
        <v>0</v>
      </c>
      <c r="K17" s="221">
        <v>4</v>
      </c>
      <c r="L17" s="276">
        <v>32.880000000000003</v>
      </c>
      <c r="M17" s="157">
        <v>0</v>
      </c>
      <c r="N17" s="147">
        <v>0</v>
      </c>
    </row>
    <row r="18" spans="1:14">
      <c r="A18" s="157">
        <v>12</v>
      </c>
      <c r="B18" s="157" t="s">
        <v>16</v>
      </c>
      <c r="C18" s="157">
        <v>0</v>
      </c>
      <c r="D18" s="147">
        <v>0</v>
      </c>
      <c r="E18" s="157">
        <v>0</v>
      </c>
      <c r="F18" s="147">
        <v>0</v>
      </c>
      <c r="G18" s="157">
        <v>0</v>
      </c>
      <c r="H18" s="147">
        <v>0</v>
      </c>
      <c r="I18" s="179">
        <f t="shared" si="0"/>
        <v>0</v>
      </c>
      <c r="J18" s="180">
        <f t="shared" si="0"/>
        <v>0</v>
      </c>
      <c r="K18" s="221">
        <v>39</v>
      </c>
      <c r="L18" s="276">
        <v>599.58000000000004</v>
      </c>
      <c r="M18" s="157">
        <v>0</v>
      </c>
      <c r="N18" s="147">
        <v>0</v>
      </c>
    </row>
    <row r="19" spans="1:14">
      <c r="A19" s="157">
        <v>13</v>
      </c>
      <c r="B19" s="157" t="s">
        <v>17</v>
      </c>
      <c r="C19" s="157">
        <v>0</v>
      </c>
      <c r="D19" s="147">
        <v>0</v>
      </c>
      <c r="E19" s="157">
        <v>0</v>
      </c>
      <c r="F19" s="147">
        <v>0</v>
      </c>
      <c r="G19" s="157">
        <v>0</v>
      </c>
      <c r="H19" s="147">
        <v>0</v>
      </c>
      <c r="I19" s="179">
        <f t="shared" si="0"/>
        <v>0</v>
      </c>
      <c r="J19" s="180">
        <f t="shared" si="0"/>
        <v>0</v>
      </c>
      <c r="K19" s="221">
        <v>0</v>
      </c>
      <c r="L19" s="276">
        <v>0</v>
      </c>
      <c r="M19" s="157">
        <v>0</v>
      </c>
      <c r="N19" s="147">
        <v>0</v>
      </c>
    </row>
    <row r="20" spans="1:14">
      <c r="A20" s="157">
        <v>14</v>
      </c>
      <c r="B20" s="157" t="s">
        <v>18</v>
      </c>
      <c r="C20" s="157">
        <v>0</v>
      </c>
      <c r="D20" s="147">
        <v>0</v>
      </c>
      <c r="E20" s="157">
        <v>0</v>
      </c>
      <c r="F20" s="147">
        <v>0</v>
      </c>
      <c r="G20" s="157">
        <v>0</v>
      </c>
      <c r="H20" s="147">
        <v>0</v>
      </c>
      <c r="I20" s="179">
        <f t="shared" si="0"/>
        <v>0</v>
      </c>
      <c r="J20" s="180">
        <f t="shared" si="0"/>
        <v>0</v>
      </c>
      <c r="K20" s="221">
        <v>0</v>
      </c>
      <c r="L20" s="276">
        <v>0</v>
      </c>
      <c r="M20" s="157">
        <v>0</v>
      </c>
      <c r="N20" s="147">
        <v>0</v>
      </c>
    </row>
    <row r="21" spans="1:14">
      <c r="A21" s="157">
        <v>15</v>
      </c>
      <c r="B21" s="157" t="s">
        <v>19</v>
      </c>
      <c r="C21" s="157">
        <v>0</v>
      </c>
      <c r="D21" s="147">
        <v>0</v>
      </c>
      <c r="E21" s="157">
        <v>0</v>
      </c>
      <c r="F21" s="147">
        <v>0</v>
      </c>
      <c r="G21" s="157">
        <v>0</v>
      </c>
      <c r="H21" s="147">
        <v>0</v>
      </c>
      <c r="I21" s="179">
        <f t="shared" si="0"/>
        <v>0</v>
      </c>
      <c r="J21" s="180">
        <f t="shared" si="0"/>
        <v>0</v>
      </c>
      <c r="K21" s="221">
        <v>0</v>
      </c>
      <c r="L21" s="276">
        <v>0</v>
      </c>
      <c r="M21" s="157">
        <v>0</v>
      </c>
      <c r="N21" s="147">
        <v>0</v>
      </c>
    </row>
    <row r="22" spans="1:14">
      <c r="A22" s="157">
        <v>16</v>
      </c>
      <c r="B22" s="157" t="s">
        <v>20</v>
      </c>
      <c r="C22" s="157">
        <v>0</v>
      </c>
      <c r="D22" s="147">
        <v>0</v>
      </c>
      <c r="E22" s="157">
        <v>0</v>
      </c>
      <c r="F22" s="147">
        <v>0</v>
      </c>
      <c r="G22" s="157">
        <v>0</v>
      </c>
      <c r="H22" s="147">
        <v>0</v>
      </c>
      <c r="I22" s="179">
        <f t="shared" si="0"/>
        <v>0</v>
      </c>
      <c r="J22" s="180">
        <f t="shared" si="0"/>
        <v>0</v>
      </c>
      <c r="K22" s="221">
        <v>3</v>
      </c>
      <c r="L22" s="276">
        <v>43.77</v>
      </c>
      <c r="M22" s="157">
        <v>0</v>
      </c>
      <c r="N22" s="147">
        <v>0</v>
      </c>
    </row>
    <row r="23" spans="1:14">
      <c r="A23" s="272" t="s">
        <v>205</v>
      </c>
      <c r="B23" s="272" t="s">
        <v>54</v>
      </c>
      <c r="C23" s="272">
        <f>SUM(C7:C22)</f>
        <v>1</v>
      </c>
      <c r="D23" s="273">
        <v>17</v>
      </c>
      <c r="E23" s="272">
        <v>0</v>
      </c>
      <c r="F23" s="273">
        <v>0</v>
      </c>
      <c r="G23" s="272">
        <v>2</v>
      </c>
      <c r="H23" s="273">
        <v>24.73</v>
      </c>
      <c r="I23" s="177">
        <f t="shared" si="0"/>
        <v>3</v>
      </c>
      <c r="J23" s="177">
        <f t="shared" si="0"/>
        <v>41.730000000000004</v>
      </c>
      <c r="K23" s="319">
        <f>SUM(K7:K22)</f>
        <v>54</v>
      </c>
      <c r="L23" s="507">
        <f>SUM(L7:L22)</f>
        <v>811.78</v>
      </c>
      <c r="M23" s="272">
        <f>SUM(M7:M18)</f>
        <v>0</v>
      </c>
      <c r="N23" s="273">
        <f>SUM(N7:N18)</f>
        <v>0</v>
      </c>
    </row>
    <row r="24" spans="1:14" ht="15" customHeight="1">
      <c r="A24" s="157">
        <v>1</v>
      </c>
      <c r="B24" s="157" t="s">
        <v>24</v>
      </c>
      <c r="C24" s="157">
        <v>0</v>
      </c>
      <c r="D24" s="147">
        <v>0</v>
      </c>
      <c r="E24" s="157">
        <v>0</v>
      </c>
      <c r="F24" s="147">
        <v>0</v>
      </c>
      <c r="G24" s="157">
        <v>0</v>
      </c>
      <c r="H24" s="147">
        <v>0</v>
      </c>
      <c r="I24" s="179">
        <f t="shared" si="0"/>
        <v>0</v>
      </c>
      <c r="J24" s="180">
        <f t="shared" si="0"/>
        <v>0</v>
      </c>
      <c r="K24" s="221">
        <v>0</v>
      </c>
      <c r="L24" s="276">
        <v>0</v>
      </c>
      <c r="M24" s="157">
        <v>0</v>
      </c>
      <c r="N24" s="147">
        <v>0</v>
      </c>
    </row>
    <row r="25" spans="1:14">
      <c r="A25" s="157">
        <v>2</v>
      </c>
      <c r="B25" s="157" t="s">
        <v>420</v>
      </c>
      <c r="C25" s="157">
        <v>0</v>
      </c>
      <c r="D25" s="147">
        <v>0</v>
      </c>
      <c r="E25" s="157">
        <v>0</v>
      </c>
      <c r="F25" s="147">
        <v>0</v>
      </c>
      <c r="G25" s="157">
        <v>0</v>
      </c>
      <c r="H25" s="147">
        <v>0</v>
      </c>
      <c r="I25" s="179">
        <f t="shared" si="0"/>
        <v>0</v>
      </c>
      <c r="J25" s="180">
        <f t="shared" si="0"/>
        <v>0</v>
      </c>
      <c r="K25" s="221">
        <v>0</v>
      </c>
      <c r="L25" s="276">
        <v>0</v>
      </c>
      <c r="M25" s="157">
        <v>0</v>
      </c>
      <c r="N25" s="147">
        <v>0</v>
      </c>
    </row>
    <row r="26" spans="1:14" ht="17.25" customHeight="1">
      <c r="A26" s="157">
        <v>3</v>
      </c>
      <c r="B26" s="157" t="s">
        <v>21</v>
      </c>
      <c r="C26" s="157">
        <v>0</v>
      </c>
      <c r="D26" s="147">
        <v>0</v>
      </c>
      <c r="E26" s="157">
        <v>0</v>
      </c>
      <c r="F26" s="147">
        <v>0</v>
      </c>
      <c r="G26" s="157">
        <v>0</v>
      </c>
      <c r="H26" s="147">
        <v>0</v>
      </c>
      <c r="I26" s="179">
        <f t="shared" si="0"/>
        <v>0</v>
      </c>
      <c r="J26" s="180">
        <f t="shared" si="0"/>
        <v>0</v>
      </c>
      <c r="K26" s="221">
        <v>4</v>
      </c>
      <c r="L26" s="276">
        <v>41.9</v>
      </c>
      <c r="M26" s="157">
        <v>0</v>
      </c>
      <c r="N26" s="147">
        <v>0</v>
      </c>
    </row>
    <row r="27" spans="1:14">
      <c r="A27" s="157">
        <v>4</v>
      </c>
      <c r="B27" s="157" t="s">
        <v>22</v>
      </c>
      <c r="C27" s="157">
        <v>0</v>
      </c>
      <c r="D27" s="147">
        <v>0</v>
      </c>
      <c r="E27" s="157">
        <v>0</v>
      </c>
      <c r="F27" s="147">
        <v>0</v>
      </c>
      <c r="G27" s="157">
        <v>0</v>
      </c>
      <c r="H27" s="147">
        <v>0</v>
      </c>
      <c r="I27" s="179">
        <f t="shared" si="0"/>
        <v>0</v>
      </c>
      <c r="J27" s="180">
        <f t="shared" si="0"/>
        <v>0</v>
      </c>
      <c r="K27" s="221">
        <v>0</v>
      </c>
      <c r="L27" s="276">
        <v>0</v>
      </c>
      <c r="M27" s="157">
        <v>0</v>
      </c>
      <c r="N27" s="147">
        <v>0</v>
      </c>
    </row>
    <row r="28" spans="1:14">
      <c r="A28" s="157">
        <v>5</v>
      </c>
      <c r="B28" s="157" t="s">
        <v>10</v>
      </c>
      <c r="C28" s="157">
        <v>0</v>
      </c>
      <c r="D28" s="147">
        <v>0</v>
      </c>
      <c r="E28" s="157">
        <v>0</v>
      </c>
      <c r="F28" s="147">
        <v>0</v>
      </c>
      <c r="G28" s="157">
        <v>0</v>
      </c>
      <c r="H28" s="147">
        <v>0</v>
      </c>
      <c r="I28" s="179">
        <f t="shared" si="0"/>
        <v>0</v>
      </c>
      <c r="J28" s="180">
        <f t="shared" si="0"/>
        <v>0</v>
      </c>
      <c r="K28" s="221">
        <v>0</v>
      </c>
      <c r="L28" s="276">
        <v>0</v>
      </c>
      <c r="M28" s="157">
        <v>0</v>
      </c>
      <c r="N28" s="147">
        <v>0</v>
      </c>
    </row>
    <row r="29" spans="1:14">
      <c r="A29" s="157">
        <v>6</v>
      </c>
      <c r="B29" s="157" t="s">
        <v>23</v>
      </c>
      <c r="C29" s="157">
        <v>0</v>
      </c>
      <c r="D29" s="147">
        <v>0</v>
      </c>
      <c r="E29" s="157">
        <v>0</v>
      </c>
      <c r="F29" s="147">
        <v>0</v>
      </c>
      <c r="G29" s="157">
        <v>0</v>
      </c>
      <c r="H29" s="147">
        <v>0</v>
      </c>
      <c r="I29" s="179">
        <f t="shared" si="0"/>
        <v>0</v>
      </c>
      <c r="J29" s="180">
        <f t="shared" si="0"/>
        <v>0</v>
      </c>
      <c r="K29" s="221">
        <v>0</v>
      </c>
      <c r="L29" s="276">
        <v>0</v>
      </c>
      <c r="M29" s="157">
        <v>0</v>
      </c>
      <c r="N29" s="147">
        <v>0</v>
      </c>
    </row>
    <row r="30" spans="1:14">
      <c r="A30" s="157">
        <v>7</v>
      </c>
      <c r="B30" s="157" t="s">
        <v>181</v>
      </c>
      <c r="C30" s="157">
        <v>0</v>
      </c>
      <c r="D30" s="147">
        <v>0</v>
      </c>
      <c r="E30" s="157">
        <v>0</v>
      </c>
      <c r="F30" s="147">
        <v>0</v>
      </c>
      <c r="G30" s="157">
        <v>0</v>
      </c>
      <c r="H30" s="147">
        <v>0</v>
      </c>
      <c r="I30" s="179">
        <f t="shared" si="0"/>
        <v>0</v>
      </c>
      <c r="J30" s="180">
        <f t="shared" si="0"/>
        <v>0</v>
      </c>
      <c r="K30" s="221">
        <v>0</v>
      </c>
      <c r="L30" s="276">
        <v>0</v>
      </c>
      <c r="M30" s="157">
        <v>0</v>
      </c>
      <c r="N30" s="147">
        <v>0</v>
      </c>
    </row>
    <row r="31" spans="1:14">
      <c r="A31" s="157">
        <v>8</v>
      </c>
      <c r="B31" s="157" t="s">
        <v>25</v>
      </c>
      <c r="C31" s="157">
        <v>0</v>
      </c>
      <c r="D31" s="147">
        <v>0</v>
      </c>
      <c r="E31" s="157">
        <v>0</v>
      </c>
      <c r="F31" s="147">
        <v>0</v>
      </c>
      <c r="G31" s="157">
        <v>0</v>
      </c>
      <c r="H31" s="147">
        <v>0</v>
      </c>
      <c r="I31" s="179">
        <f t="shared" si="0"/>
        <v>0</v>
      </c>
      <c r="J31" s="180">
        <f t="shared" si="0"/>
        <v>0</v>
      </c>
      <c r="K31" s="221">
        <v>0</v>
      </c>
      <c r="L31" s="276">
        <v>0</v>
      </c>
      <c r="M31" s="272">
        <v>0</v>
      </c>
      <c r="N31" s="273">
        <v>0</v>
      </c>
    </row>
    <row r="32" spans="1:14" ht="17.25" customHeight="1">
      <c r="A32" s="272" t="s">
        <v>206</v>
      </c>
      <c r="B32" s="272" t="s">
        <v>54</v>
      </c>
      <c r="C32" s="272">
        <f>SUM(C24:C31)</f>
        <v>0</v>
      </c>
      <c r="D32" s="273">
        <f t="shared" ref="D32:J32" si="1">SUM(D24:D31)</f>
        <v>0</v>
      </c>
      <c r="E32" s="272">
        <f t="shared" si="1"/>
        <v>0</v>
      </c>
      <c r="F32" s="273">
        <f t="shared" si="1"/>
        <v>0</v>
      </c>
      <c r="G32" s="272">
        <f t="shared" si="1"/>
        <v>0</v>
      </c>
      <c r="H32" s="273">
        <f t="shared" si="1"/>
        <v>0</v>
      </c>
      <c r="I32" s="177">
        <f t="shared" si="1"/>
        <v>0</v>
      </c>
      <c r="J32" s="170">
        <f t="shared" si="1"/>
        <v>0</v>
      </c>
      <c r="K32" s="319">
        <f>SUM(K24:K31)</f>
        <v>4</v>
      </c>
      <c r="L32" s="507">
        <f>SUM(L24:L31)</f>
        <v>41.9</v>
      </c>
      <c r="M32" s="272">
        <f t="shared" ref="M32:N32" si="2">SUM(M24:M31)</f>
        <v>0</v>
      </c>
      <c r="N32" s="273">
        <f t="shared" si="2"/>
        <v>0</v>
      </c>
    </row>
    <row r="33" spans="1:14" ht="15" customHeight="1">
      <c r="A33" s="157">
        <v>1</v>
      </c>
      <c r="B33" s="157" t="s">
        <v>27</v>
      </c>
      <c r="C33" s="157">
        <v>0</v>
      </c>
      <c r="D33" s="147">
        <v>0</v>
      </c>
      <c r="E33" s="157">
        <v>0</v>
      </c>
      <c r="F33" s="147">
        <v>0</v>
      </c>
      <c r="G33" s="157">
        <v>0</v>
      </c>
      <c r="H33" s="147">
        <v>0</v>
      </c>
      <c r="I33" s="179">
        <f t="shared" si="0"/>
        <v>0</v>
      </c>
      <c r="J33" s="180">
        <f t="shared" si="0"/>
        <v>0</v>
      </c>
      <c r="K33" s="221">
        <v>0</v>
      </c>
      <c r="L33" s="276">
        <v>0</v>
      </c>
      <c r="M33" s="272">
        <v>0</v>
      </c>
      <c r="N33" s="273">
        <v>0</v>
      </c>
    </row>
    <row r="34" spans="1:14">
      <c r="A34" s="272" t="s">
        <v>123</v>
      </c>
      <c r="B34" s="272" t="s">
        <v>54</v>
      </c>
      <c r="C34" s="272">
        <f>C33</f>
        <v>0</v>
      </c>
      <c r="D34" s="273">
        <f t="shared" ref="D34:J34" si="3">D33</f>
        <v>0</v>
      </c>
      <c r="E34" s="272">
        <f t="shared" si="3"/>
        <v>0</v>
      </c>
      <c r="F34" s="273">
        <f t="shared" si="3"/>
        <v>0</v>
      </c>
      <c r="G34" s="272">
        <f t="shared" si="3"/>
        <v>0</v>
      </c>
      <c r="H34" s="273">
        <f t="shared" si="3"/>
        <v>0</v>
      </c>
      <c r="I34" s="177">
        <f t="shared" si="3"/>
        <v>0</v>
      </c>
      <c r="J34" s="170">
        <f t="shared" si="3"/>
        <v>0</v>
      </c>
      <c r="K34" s="319">
        <f>K33</f>
        <v>0</v>
      </c>
      <c r="L34" s="507">
        <f>L33</f>
        <v>0</v>
      </c>
      <c r="M34" s="272">
        <f t="shared" ref="M34:N34" si="4">M33</f>
        <v>0</v>
      </c>
      <c r="N34" s="273">
        <f t="shared" si="4"/>
        <v>0</v>
      </c>
    </row>
    <row r="35" spans="1:14" ht="15" customHeight="1">
      <c r="A35" s="157">
        <v>1</v>
      </c>
      <c r="B35" s="157" t="s">
        <v>28</v>
      </c>
      <c r="C35" s="157">
        <v>0</v>
      </c>
      <c r="D35" s="147">
        <v>0</v>
      </c>
      <c r="E35" s="157">
        <v>0</v>
      </c>
      <c r="F35" s="147">
        <v>0</v>
      </c>
      <c r="G35" s="157">
        <v>0</v>
      </c>
      <c r="H35" s="147">
        <v>0</v>
      </c>
      <c r="I35" s="179">
        <f t="shared" si="0"/>
        <v>0</v>
      </c>
      <c r="J35" s="180">
        <f t="shared" si="0"/>
        <v>0</v>
      </c>
      <c r="K35" s="221">
        <v>0</v>
      </c>
      <c r="L35" s="276">
        <v>0</v>
      </c>
      <c r="M35" s="221">
        <v>0</v>
      </c>
      <c r="N35" s="180">
        <v>0</v>
      </c>
    </row>
    <row r="36" spans="1:14">
      <c r="A36" s="954" t="s">
        <v>189</v>
      </c>
      <c r="B36" s="955"/>
      <c r="C36" s="177">
        <v>0</v>
      </c>
      <c r="D36" s="170">
        <v>0</v>
      </c>
      <c r="E36" s="177">
        <v>0</v>
      </c>
      <c r="F36" s="170">
        <v>0</v>
      </c>
      <c r="G36" s="177">
        <v>0</v>
      </c>
      <c r="H36" s="170">
        <v>0</v>
      </c>
      <c r="I36" s="177">
        <f t="shared" ref="I36" si="5">C36+E36+G36</f>
        <v>0</v>
      </c>
      <c r="J36" s="170">
        <f t="shared" ref="J36" si="6">D36+F36+H36</f>
        <v>0</v>
      </c>
      <c r="K36" s="170">
        <f>K35</f>
        <v>0</v>
      </c>
      <c r="L36" s="170">
        <f>L35</f>
        <v>0</v>
      </c>
      <c r="M36" s="177">
        <f t="shared" ref="M36:N36" si="7">M35</f>
        <v>0</v>
      </c>
      <c r="N36" s="170">
        <f t="shared" si="7"/>
        <v>0</v>
      </c>
    </row>
    <row r="37" spans="1:14">
      <c r="A37" s="954" t="s">
        <v>87</v>
      </c>
      <c r="B37" s="955"/>
      <c r="C37" s="177">
        <f>C23+C32+C34+C36</f>
        <v>1</v>
      </c>
      <c r="D37" s="170">
        <f t="shared" ref="D37:L37" si="8">D23+D32+D34+D36</f>
        <v>17</v>
      </c>
      <c r="E37" s="177">
        <f t="shared" si="8"/>
        <v>0</v>
      </c>
      <c r="F37" s="170">
        <f t="shared" si="8"/>
        <v>0</v>
      </c>
      <c r="G37" s="177">
        <f t="shared" si="8"/>
        <v>2</v>
      </c>
      <c r="H37" s="170">
        <f t="shared" si="8"/>
        <v>24.73</v>
      </c>
      <c r="I37" s="177">
        <f t="shared" si="8"/>
        <v>3</v>
      </c>
      <c r="J37" s="177">
        <f t="shared" si="8"/>
        <v>41.730000000000004</v>
      </c>
      <c r="K37" s="170">
        <f t="shared" si="8"/>
        <v>58</v>
      </c>
      <c r="L37" s="170">
        <f t="shared" si="8"/>
        <v>853.68</v>
      </c>
      <c r="M37" s="319">
        <f t="shared" ref="M37:N37" si="9">M23+M32+M34+M36</f>
        <v>0</v>
      </c>
      <c r="N37" s="170">
        <f t="shared" si="9"/>
        <v>0</v>
      </c>
    </row>
  </sheetData>
  <mergeCells count="14">
    <mergeCell ref="M4:N5"/>
    <mergeCell ref="A1:N1"/>
    <mergeCell ref="A2:N2"/>
    <mergeCell ref="A3:N3"/>
    <mergeCell ref="C4:J4"/>
    <mergeCell ref="I5:J5"/>
    <mergeCell ref="K4:L5"/>
    <mergeCell ref="B4:B6"/>
    <mergeCell ref="A4:A6"/>
    <mergeCell ref="A36:B36"/>
    <mergeCell ref="A37:B37"/>
    <mergeCell ref="C5:D5"/>
    <mergeCell ref="E5:F5"/>
    <mergeCell ref="G5:H5"/>
  </mergeCells>
  <printOptions gridLines="1"/>
  <pageMargins left="0.61" right="0.25" top="0.75" bottom="0.75" header="0.3" footer="0.3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1"/>
  <sheetViews>
    <sheetView topLeftCell="A8" workbookViewId="0">
      <selection sqref="A1:E31"/>
    </sheetView>
  </sheetViews>
  <sheetFormatPr defaultRowHeight="15"/>
  <cols>
    <col min="1" max="1" width="3.5703125" customWidth="1"/>
    <col min="2" max="2" width="39.28515625" customWidth="1"/>
    <col min="3" max="4" width="15.85546875" customWidth="1"/>
    <col min="5" max="5" width="12.5703125" bestFit="1" customWidth="1"/>
  </cols>
  <sheetData>
    <row r="1" spans="1:5" ht="24" customHeight="1">
      <c r="A1" s="652">
        <v>2</v>
      </c>
      <c r="B1" s="653"/>
      <c r="C1" s="653"/>
      <c r="D1" s="653"/>
      <c r="E1" s="654"/>
    </row>
    <row r="2" spans="1:5" ht="27.75" customHeight="1">
      <c r="A2" s="655" t="s">
        <v>244</v>
      </c>
      <c r="B2" s="656"/>
      <c r="C2" s="656"/>
      <c r="D2" s="656"/>
      <c r="E2" s="657"/>
    </row>
    <row r="3" spans="1:5" s="228" customFormat="1" ht="24.75" customHeight="1">
      <c r="A3" s="229" t="s">
        <v>245</v>
      </c>
      <c r="B3" s="229" t="s">
        <v>246</v>
      </c>
      <c r="C3" s="229" t="s">
        <v>247</v>
      </c>
      <c r="D3" s="229" t="s">
        <v>248</v>
      </c>
      <c r="E3" s="229" t="s">
        <v>249</v>
      </c>
    </row>
    <row r="4" spans="1:5">
      <c r="A4" s="50">
        <v>1</v>
      </c>
      <c r="B4" s="50" t="s">
        <v>250</v>
      </c>
      <c r="C4" s="50" t="s">
        <v>251</v>
      </c>
      <c r="D4" s="50" t="s">
        <v>252</v>
      </c>
      <c r="E4" s="51">
        <v>83743</v>
      </c>
    </row>
    <row r="5" spans="1:5">
      <c r="A5" s="50">
        <v>2</v>
      </c>
      <c r="B5" s="50" t="s">
        <v>222</v>
      </c>
      <c r="C5" s="50" t="s">
        <v>251</v>
      </c>
      <c r="D5" s="50" t="s">
        <v>253</v>
      </c>
      <c r="E5" s="51">
        <v>1383727</v>
      </c>
    </row>
    <row r="6" spans="1:5" ht="27">
      <c r="A6" s="50">
        <v>3</v>
      </c>
      <c r="B6" s="50" t="s">
        <v>254</v>
      </c>
      <c r="C6" s="50" t="s">
        <v>255</v>
      </c>
      <c r="D6" s="50" t="s">
        <v>256</v>
      </c>
      <c r="E6" s="50">
        <v>17</v>
      </c>
    </row>
    <row r="7" spans="1:5" ht="27">
      <c r="A7" s="50">
        <v>4</v>
      </c>
      <c r="B7" s="50" t="s">
        <v>257</v>
      </c>
      <c r="C7" s="50" t="s">
        <v>255</v>
      </c>
      <c r="D7" s="50" t="s">
        <v>258</v>
      </c>
      <c r="E7" s="50">
        <v>938</v>
      </c>
    </row>
    <row r="8" spans="1:5" ht="27">
      <c r="A8" s="50">
        <v>5</v>
      </c>
      <c r="B8" s="50" t="s">
        <v>259</v>
      </c>
      <c r="C8" s="50" t="s">
        <v>255</v>
      </c>
      <c r="D8" s="50" t="s">
        <v>260</v>
      </c>
      <c r="E8" s="50">
        <v>22.94</v>
      </c>
    </row>
    <row r="9" spans="1:5">
      <c r="A9" s="50">
        <v>6</v>
      </c>
      <c r="B9" s="50" t="s">
        <v>261</v>
      </c>
      <c r="C9" s="50" t="s">
        <v>262</v>
      </c>
      <c r="D9" s="50" t="s">
        <v>260</v>
      </c>
      <c r="E9" s="50">
        <v>26.03</v>
      </c>
    </row>
    <row r="10" spans="1:5" ht="27">
      <c r="A10" s="50">
        <v>7</v>
      </c>
      <c r="B10" s="50" t="s">
        <v>263</v>
      </c>
      <c r="C10" s="50" t="s">
        <v>264</v>
      </c>
      <c r="D10" s="50" t="s">
        <v>260</v>
      </c>
      <c r="E10" s="52">
        <v>38.33</v>
      </c>
    </row>
    <row r="11" spans="1:5">
      <c r="A11" s="649">
        <v>8</v>
      </c>
      <c r="B11" s="50" t="s">
        <v>265</v>
      </c>
      <c r="C11" s="649" t="s">
        <v>251</v>
      </c>
      <c r="D11" s="649" t="s">
        <v>260</v>
      </c>
      <c r="E11" s="50" t="s">
        <v>266</v>
      </c>
    </row>
    <row r="12" spans="1:5">
      <c r="A12" s="650"/>
      <c r="B12" s="50" t="s">
        <v>267</v>
      </c>
      <c r="C12" s="650"/>
      <c r="D12" s="650"/>
      <c r="E12" s="50" t="s">
        <v>268</v>
      </c>
    </row>
    <row r="13" spans="1:5">
      <c r="A13" s="651"/>
      <c r="B13" s="50" t="s">
        <v>269</v>
      </c>
      <c r="C13" s="651"/>
      <c r="D13" s="651"/>
      <c r="E13" s="50" t="s">
        <v>270</v>
      </c>
    </row>
    <row r="14" spans="1:5" ht="25.5">
      <c r="A14" s="649">
        <v>9</v>
      </c>
      <c r="B14" s="53" t="s">
        <v>271</v>
      </c>
      <c r="C14" s="649" t="s">
        <v>272</v>
      </c>
      <c r="D14" s="649" t="s">
        <v>273</v>
      </c>
      <c r="E14" s="54"/>
    </row>
    <row r="15" spans="1:5">
      <c r="A15" s="650"/>
      <c r="B15" s="50" t="s">
        <v>274</v>
      </c>
      <c r="C15" s="650"/>
      <c r="D15" s="650"/>
      <c r="E15" s="50">
        <v>7151.25</v>
      </c>
    </row>
    <row r="16" spans="1:5">
      <c r="A16" s="651"/>
      <c r="B16" s="50" t="s">
        <v>275</v>
      </c>
      <c r="C16" s="651"/>
      <c r="D16" s="651"/>
      <c r="E16" s="50">
        <v>5496.81</v>
      </c>
    </row>
    <row r="17" spans="1:5" ht="25.5">
      <c r="A17" s="649">
        <v>10</v>
      </c>
      <c r="B17" s="53" t="s">
        <v>276</v>
      </c>
      <c r="C17" s="649" t="s">
        <v>272</v>
      </c>
      <c r="D17" s="649" t="s">
        <v>273</v>
      </c>
      <c r="E17" s="50"/>
    </row>
    <row r="18" spans="1:5">
      <c r="A18" s="650"/>
      <c r="B18" s="50" t="s">
        <v>274</v>
      </c>
      <c r="C18" s="650"/>
      <c r="D18" s="650"/>
      <c r="E18" s="50">
        <v>6334.61</v>
      </c>
    </row>
    <row r="19" spans="1:5">
      <c r="A19" s="651"/>
      <c r="B19" s="50" t="s">
        <v>275</v>
      </c>
      <c r="C19" s="651"/>
      <c r="D19" s="651"/>
      <c r="E19" s="50">
        <v>4871.3999999999996</v>
      </c>
    </row>
    <row r="20" spans="1:5">
      <c r="A20" s="649">
        <v>11</v>
      </c>
      <c r="B20" s="53" t="s">
        <v>277</v>
      </c>
      <c r="C20" s="649" t="s">
        <v>272</v>
      </c>
      <c r="D20" s="649" t="s">
        <v>278</v>
      </c>
      <c r="E20" s="50"/>
    </row>
    <row r="21" spans="1:5">
      <c r="A21" s="650"/>
      <c r="B21" s="50" t="s">
        <v>274</v>
      </c>
      <c r="C21" s="650"/>
      <c r="D21" s="650"/>
      <c r="E21" s="50" t="s">
        <v>279</v>
      </c>
    </row>
    <row r="22" spans="1:5">
      <c r="A22" s="651"/>
      <c r="B22" s="50" t="s">
        <v>275</v>
      </c>
      <c r="C22" s="651"/>
      <c r="D22" s="651"/>
      <c r="E22" s="50">
        <v>39897</v>
      </c>
    </row>
    <row r="23" spans="1:5" ht="27">
      <c r="A23" s="50">
        <v>12</v>
      </c>
      <c r="B23" s="50" t="s">
        <v>280</v>
      </c>
      <c r="C23" s="50" t="s">
        <v>281</v>
      </c>
      <c r="D23" s="50" t="s">
        <v>282</v>
      </c>
      <c r="E23" s="54"/>
    </row>
    <row r="24" spans="1:5">
      <c r="A24" s="50">
        <v>13</v>
      </c>
      <c r="B24" s="50" t="s">
        <v>283</v>
      </c>
      <c r="C24" s="50" t="s">
        <v>284</v>
      </c>
      <c r="D24" s="50" t="s">
        <v>285</v>
      </c>
      <c r="E24" s="50"/>
    </row>
    <row r="25" spans="1:5">
      <c r="A25" s="50">
        <v>14</v>
      </c>
      <c r="B25" s="50" t="s">
        <v>286</v>
      </c>
      <c r="C25" s="50" t="s">
        <v>255</v>
      </c>
      <c r="D25" s="50" t="s">
        <v>285</v>
      </c>
      <c r="E25" s="50"/>
    </row>
    <row r="26" spans="1:5" ht="27">
      <c r="A26" s="50">
        <v>15</v>
      </c>
      <c r="B26" s="50" t="s">
        <v>287</v>
      </c>
      <c r="C26" s="50" t="s">
        <v>281</v>
      </c>
      <c r="D26" s="50" t="s">
        <v>282</v>
      </c>
      <c r="E26" s="54"/>
    </row>
    <row r="27" spans="1:5">
      <c r="A27" s="50">
        <v>16</v>
      </c>
      <c r="B27" s="50" t="s">
        <v>288</v>
      </c>
      <c r="C27" s="50" t="s">
        <v>272</v>
      </c>
      <c r="D27" s="50" t="s">
        <v>66</v>
      </c>
      <c r="E27" s="50">
        <v>21</v>
      </c>
    </row>
    <row r="28" spans="1:5" ht="27">
      <c r="A28" s="50">
        <v>17</v>
      </c>
      <c r="B28" s="50" t="s">
        <v>289</v>
      </c>
      <c r="C28" s="50" t="s">
        <v>290</v>
      </c>
      <c r="D28" s="50" t="s">
        <v>291</v>
      </c>
      <c r="E28" s="50">
        <v>9</v>
      </c>
    </row>
    <row r="29" spans="1:5">
      <c r="A29" s="50">
        <v>18</v>
      </c>
      <c r="B29" s="50" t="s">
        <v>292</v>
      </c>
      <c r="C29" s="50" t="s">
        <v>293</v>
      </c>
      <c r="D29" s="50" t="s">
        <v>294</v>
      </c>
      <c r="E29" s="50">
        <v>39</v>
      </c>
    </row>
    <row r="30" spans="1:5" ht="17.25">
      <c r="A30" s="50">
        <v>19</v>
      </c>
      <c r="B30" s="50" t="s">
        <v>295</v>
      </c>
      <c r="C30" s="50" t="s">
        <v>255</v>
      </c>
      <c r="D30" s="50" t="s">
        <v>255</v>
      </c>
      <c r="E30" s="54"/>
    </row>
    <row r="31" spans="1:5" ht="17.25">
      <c r="A31" s="50" t="s">
        <v>296</v>
      </c>
      <c r="B31" s="50" t="s">
        <v>297</v>
      </c>
      <c r="C31" s="50" t="s">
        <v>255</v>
      </c>
      <c r="D31" s="50" t="s">
        <v>255</v>
      </c>
      <c r="E31" s="54"/>
    </row>
  </sheetData>
  <mergeCells count="14">
    <mergeCell ref="A17:A19"/>
    <mergeCell ref="C17:C19"/>
    <mergeCell ref="D17:D19"/>
    <mergeCell ref="A20:A22"/>
    <mergeCell ref="C20:C22"/>
    <mergeCell ref="D20:D22"/>
    <mergeCell ref="A14:A16"/>
    <mergeCell ref="C14:C16"/>
    <mergeCell ref="D14:D16"/>
    <mergeCell ref="A1:E1"/>
    <mergeCell ref="A2:E2"/>
    <mergeCell ref="A11:A13"/>
    <mergeCell ref="C11:C13"/>
    <mergeCell ref="D11:D13"/>
  </mergeCells>
  <printOptions gridLines="1"/>
  <pageMargins left="1.03" right="0.25" top="0.75" bottom="0.75" header="0.31" footer="0.3"/>
  <pageSetup orientation="portrait" r:id="rId1"/>
  <ignoredErrors>
    <ignoredError sqref="E21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theme="3" tint="0.59999389629810485"/>
  </sheetPr>
  <dimension ref="A1:S33"/>
  <sheetViews>
    <sheetView zoomScale="80" zoomScaleNormal="80" workbookViewId="0">
      <selection sqref="A1:S33"/>
    </sheetView>
  </sheetViews>
  <sheetFormatPr defaultRowHeight="15"/>
  <cols>
    <col min="1" max="1" width="8" customWidth="1"/>
    <col min="2" max="2" width="11" style="190" customWidth="1"/>
    <col min="3" max="3" width="8.28515625" style="190" bestFit="1" customWidth="1"/>
    <col min="4" max="4" width="4.42578125" style="190" bestFit="1" customWidth="1"/>
    <col min="5" max="5" width="8.28515625" style="198" customWidth="1"/>
    <col min="6" max="6" width="8.28515625" style="218" customWidth="1"/>
    <col min="7" max="7" width="3.85546875" style="199" bestFit="1" customWidth="1"/>
    <col min="8" max="8" width="6.42578125" style="2" bestFit="1" customWidth="1"/>
    <col min="9" max="9" width="12.7109375" style="198" bestFit="1" customWidth="1"/>
    <col min="10" max="10" width="5.140625" style="199" bestFit="1" customWidth="1"/>
    <col min="11" max="11" width="6.85546875" customWidth="1"/>
    <col min="12" max="12" width="12.7109375" bestFit="1" customWidth="1"/>
    <col min="13" max="13" width="5.140625" bestFit="1" customWidth="1"/>
    <col min="14" max="14" width="7" customWidth="1"/>
    <col min="15" max="15" width="12.7109375" bestFit="1" customWidth="1"/>
    <col min="16" max="16" width="5" style="434" bestFit="1" customWidth="1"/>
    <col min="17" max="17" width="12.7109375" style="18" customWidth="1"/>
    <col min="18" max="18" width="5" style="434" bestFit="1" customWidth="1"/>
    <col min="19" max="19" width="9.140625" style="18"/>
  </cols>
  <sheetData>
    <row r="1" spans="1:19" ht="24.75" customHeight="1">
      <c r="A1" s="722">
        <v>29</v>
      </c>
      <c r="B1" s="723"/>
      <c r="C1" s="723"/>
      <c r="D1" s="723"/>
      <c r="E1" s="723"/>
      <c r="F1" s="723"/>
      <c r="G1" s="723"/>
      <c r="H1" s="723"/>
      <c r="I1" s="723"/>
      <c r="J1" s="723"/>
      <c r="K1" s="723"/>
      <c r="L1" s="723"/>
      <c r="M1" s="723"/>
      <c r="N1" s="723"/>
      <c r="O1" s="723"/>
      <c r="P1" s="723"/>
      <c r="Q1" s="723"/>
      <c r="R1" s="723"/>
      <c r="S1" s="724"/>
    </row>
    <row r="2" spans="1:19" s="434" customFormat="1" ht="27" customHeight="1">
      <c r="A2" s="963" t="s">
        <v>680</v>
      </c>
      <c r="B2" s="964"/>
      <c r="C2" s="964"/>
      <c r="D2" s="964"/>
      <c r="E2" s="964"/>
      <c r="F2" s="964"/>
      <c r="G2" s="964"/>
      <c r="H2" s="964"/>
      <c r="I2" s="964"/>
      <c r="J2" s="964"/>
      <c r="K2" s="964"/>
      <c r="L2" s="964"/>
      <c r="M2" s="964"/>
      <c r="N2" s="964"/>
      <c r="O2" s="964"/>
      <c r="P2" s="964"/>
      <c r="Q2" s="964"/>
      <c r="R2" s="964"/>
      <c r="S2" s="965"/>
    </row>
    <row r="3" spans="1:19" ht="19.5" customHeight="1">
      <c r="A3" s="966" t="s">
        <v>518</v>
      </c>
      <c r="B3" s="967"/>
      <c r="C3" s="967"/>
      <c r="D3" s="967"/>
      <c r="E3" s="967"/>
      <c r="F3" s="967"/>
      <c r="G3" s="967"/>
      <c r="H3" s="967"/>
      <c r="I3" s="967"/>
      <c r="J3" s="967"/>
      <c r="K3" s="967"/>
      <c r="L3" s="967"/>
      <c r="M3" s="967"/>
      <c r="N3" s="967"/>
      <c r="O3" s="967"/>
      <c r="P3" s="967"/>
      <c r="Q3" s="967"/>
      <c r="R3" s="967"/>
      <c r="S3" s="968"/>
    </row>
    <row r="4" spans="1:19" s="434" customFormat="1" ht="18.75" customHeight="1">
      <c r="A4" s="819" t="s">
        <v>55</v>
      </c>
      <c r="B4" s="819" t="s">
        <v>0</v>
      </c>
      <c r="C4" s="957" t="s">
        <v>669</v>
      </c>
      <c r="D4" s="957"/>
      <c r="E4" s="957"/>
      <c r="F4" s="957"/>
      <c r="G4" s="957"/>
      <c r="H4" s="957"/>
      <c r="I4" s="957"/>
      <c r="J4" s="957"/>
      <c r="K4" s="957"/>
      <c r="L4" s="957"/>
      <c r="M4" s="957"/>
      <c r="N4" s="957"/>
      <c r="O4" s="957"/>
      <c r="P4" s="957" t="s">
        <v>662</v>
      </c>
      <c r="Q4" s="957"/>
      <c r="R4" s="957" t="s">
        <v>84</v>
      </c>
      <c r="S4" s="957"/>
    </row>
    <row r="5" spans="1:19" s="434" customFormat="1" ht="21" customHeight="1">
      <c r="A5" s="819"/>
      <c r="B5" s="819"/>
      <c r="C5" s="957" t="s">
        <v>672</v>
      </c>
      <c r="D5" s="957"/>
      <c r="E5" s="957"/>
      <c r="F5" s="957" t="s">
        <v>674</v>
      </c>
      <c r="G5" s="957"/>
      <c r="H5" s="957"/>
      <c r="I5" s="957"/>
      <c r="J5" s="957" t="s">
        <v>677</v>
      </c>
      <c r="K5" s="957"/>
      <c r="L5" s="957"/>
      <c r="M5" s="957" t="s">
        <v>679</v>
      </c>
      <c r="N5" s="957"/>
      <c r="O5" s="957"/>
      <c r="P5" s="957"/>
      <c r="Q5" s="957"/>
      <c r="R5" s="957"/>
      <c r="S5" s="957"/>
    </row>
    <row r="6" spans="1:19" s="2" customFormat="1" ht="36.75" customHeight="1">
      <c r="A6" s="819"/>
      <c r="B6" s="819"/>
      <c r="C6" s="572" t="s">
        <v>673</v>
      </c>
      <c r="D6" s="572" t="s">
        <v>66</v>
      </c>
      <c r="E6" s="405" t="s">
        <v>411</v>
      </c>
      <c r="F6" s="541" t="s">
        <v>673</v>
      </c>
      <c r="G6" s="572" t="s">
        <v>658</v>
      </c>
      <c r="H6" s="405" t="s">
        <v>675</v>
      </c>
      <c r="I6" s="572" t="s">
        <v>676</v>
      </c>
      <c r="J6" s="572" t="s">
        <v>664</v>
      </c>
      <c r="K6" s="405" t="s">
        <v>665</v>
      </c>
      <c r="L6" s="572" t="s">
        <v>678</v>
      </c>
      <c r="M6" s="572" t="s">
        <v>664</v>
      </c>
      <c r="N6" s="405" t="s">
        <v>665</v>
      </c>
      <c r="O6" s="572" t="s">
        <v>678</v>
      </c>
      <c r="P6" s="572" t="s">
        <v>664</v>
      </c>
      <c r="Q6" s="405" t="s">
        <v>665</v>
      </c>
      <c r="R6" s="572" t="s">
        <v>664</v>
      </c>
      <c r="S6" s="405" t="s">
        <v>665</v>
      </c>
    </row>
    <row r="7" spans="1:19" ht="15.75" customHeight="1">
      <c r="A7" s="534">
        <v>1</v>
      </c>
      <c r="B7" s="188" t="s">
        <v>5</v>
      </c>
      <c r="C7" s="535">
        <v>6</v>
      </c>
      <c r="D7" s="287">
        <v>0</v>
      </c>
      <c r="E7" s="278">
        <v>0</v>
      </c>
      <c r="F7" s="295">
        <v>0</v>
      </c>
      <c r="G7" s="277">
        <v>0</v>
      </c>
      <c r="H7" s="278">
        <v>0</v>
      </c>
      <c r="I7" s="277">
        <v>0</v>
      </c>
      <c r="J7" s="277">
        <v>0</v>
      </c>
      <c r="K7" s="278">
        <v>0</v>
      </c>
      <c r="L7" s="277">
        <v>0</v>
      </c>
      <c r="M7" s="277">
        <v>0</v>
      </c>
      <c r="N7" s="278">
        <v>0</v>
      </c>
      <c r="O7" s="469">
        <v>0</v>
      </c>
      <c r="P7" s="518">
        <v>0</v>
      </c>
      <c r="Q7" s="540">
        <v>0</v>
      </c>
      <c r="R7" s="518">
        <v>0</v>
      </c>
      <c r="S7" s="540">
        <v>0</v>
      </c>
    </row>
    <row r="8" spans="1:19">
      <c r="A8" s="174">
        <v>2</v>
      </c>
      <c r="B8" s="189" t="s">
        <v>6</v>
      </c>
      <c r="C8" s="93">
        <v>5</v>
      </c>
      <c r="D8" s="282">
        <v>0</v>
      </c>
      <c r="E8" s="147">
        <v>0</v>
      </c>
      <c r="F8" s="291">
        <v>2</v>
      </c>
      <c r="G8" s="157">
        <v>0</v>
      </c>
      <c r="H8" s="147">
        <v>0</v>
      </c>
      <c r="I8" s="157">
        <v>0</v>
      </c>
      <c r="J8" s="157">
        <v>0</v>
      </c>
      <c r="K8" s="147">
        <v>0</v>
      </c>
      <c r="L8" s="157">
        <v>0</v>
      </c>
      <c r="M8" s="157">
        <v>2</v>
      </c>
      <c r="N8" s="147">
        <v>1.1000000000000001</v>
      </c>
      <c r="O8" s="470">
        <v>20</v>
      </c>
      <c r="P8" s="514">
        <v>0</v>
      </c>
      <c r="Q8" s="531">
        <v>0</v>
      </c>
      <c r="R8" s="514">
        <v>0</v>
      </c>
      <c r="S8" s="531">
        <v>0</v>
      </c>
    </row>
    <row r="9" spans="1:19">
      <c r="A9" s="171">
        <v>3</v>
      </c>
      <c r="B9" s="189" t="s">
        <v>7</v>
      </c>
      <c r="C9" s="93">
        <v>0</v>
      </c>
      <c r="D9" s="282">
        <v>0</v>
      </c>
      <c r="E9" s="147">
        <v>0</v>
      </c>
      <c r="F9" s="291">
        <v>1</v>
      </c>
      <c r="G9" s="157">
        <v>0</v>
      </c>
      <c r="H9" s="147">
        <v>0</v>
      </c>
      <c r="I9" s="157">
        <v>0</v>
      </c>
      <c r="J9" s="157">
        <v>0</v>
      </c>
      <c r="K9" s="147">
        <v>0</v>
      </c>
      <c r="L9" s="157">
        <v>0</v>
      </c>
      <c r="M9" s="157">
        <v>0</v>
      </c>
      <c r="N9" s="147">
        <v>0</v>
      </c>
      <c r="O9" s="470">
        <v>0</v>
      </c>
      <c r="P9" s="514">
        <v>0</v>
      </c>
      <c r="Q9" s="531">
        <v>0</v>
      </c>
      <c r="R9" s="514">
        <v>0</v>
      </c>
      <c r="S9" s="531">
        <v>0</v>
      </c>
    </row>
    <row r="10" spans="1:19">
      <c r="A10" s="178">
        <v>4</v>
      </c>
      <c r="B10" s="189" t="s">
        <v>8</v>
      </c>
      <c r="C10" s="93">
        <v>9</v>
      </c>
      <c r="D10" s="282">
        <v>0</v>
      </c>
      <c r="E10" s="147">
        <v>0</v>
      </c>
      <c r="F10" s="291">
        <v>3</v>
      </c>
      <c r="G10" s="157">
        <v>0</v>
      </c>
      <c r="H10" s="147">
        <v>0</v>
      </c>
      <c r="I10" s="157">
        <v>0</v>
      </c>
      <c r="J10" s="157">
        <v>0</v>
      </c>
      <c r="K10" s="147">
        <v>0</v>
      </c>
      <c r="L10" s="157">
        <v>0</v>
      </c>
      <c r="M10" s="157">
        <v>0</v>
      </c>
      <c r="N10" s="147">
        <v>0</v>
      </c>
      <c r="O10" s="470">
        <v>0</v>
      </c>
      <c r="P10" s="514">
        <v>2</v>
      </c>
      <c r="Q10" s="531">
        <v>5.28</v>
      </c>
      <c r="R10" s="514">
        <v>0</v>
      </c>
      <c r="S10" s="531">
        <v>0</v>
      </c>
    </row>
    <row r="11" spans="1:19">
      <c r="A11" s="174">
        <v>5</v>
      </c>
      <c r="B11" s="189" t="s">
        <v>9</v>
      </c>
      <c r="C11" s="93">
        <v>13</v>
      </c>
      <c r="D11" s="282">
        <v>0</v>
      </c>
      <c r="E11" s="147">
        <v>0</v>
      </c>
      <c r="F11" s="291">
        <v>7</v>
      </c>
      <c r="G11" s="157">
        <v>0</v>
      </c>
      <c r="H11" s="147">
        <v>0</v>
      </c>
      <c r="I11" s="157">
        <v>0</v>
      </c>
      <c r="J11" s="157">
        <v>0</v>
      </c>
      <c r="K11" s="147">
        <v>0</v>
      </c>
      <c r="L11" s="157">
        <v>0</v>
      </c>
      <c r="M11" s="157">
        <v>0</v>
      </c>
      <c r="N11" s="147">
        <v>0</v>
      </c>
      <c r="O11" s="470">
        <v>0</v>
      </c>
      <c r="P11" s="514">
        <v>0</v>
      </c>
      <c r="Q11" s="531">
        <v>0</v>
      </c>
      <c r="R11" s="514">
        <v>0</v>
      </c>
      <c r="S11" s="531">
        <v>0</v>
      </c>
    </row>
    <row r="12" spans="1:19">
      <c r="A12" s="171">
        <v>6</v>
      </c>
      <c r="B12" s="189" t="s">
        <v>11</v>
      </c>
      <c r="C12" s="93">
        <v>0</v>
      </c>
      <c r="D12" s="282">
        <v>0</v>
      </c>
      <c r="E12" s="147">
        <v>0</v>
      </c>
      <c r="F12" s="291">
        <v>2</v>
      </c>
      <c r="G12" s="157">
        <v>0</v>
      </c>
      <c r="H12" s="147">
        <v>0</v>
      </c>
      <c r="I12" s="157">
        <v>0</v>
      </c>
      <c r="J12" s="157">
        <v>2</v>
      </c>
      <c r="K12" s="147">
        <v>2</v>
      </c>
      <c r="L12" s="157">
        <v>10</v>
      </c>
      <c r="M12" s="157">
        <v>2</v>
      </c>
      <c r="N12" s="147">
        <v>2</v>
      </c>
      <c r="O12" s="470">
        <v>10</v>
      </c>
      <c r="P12" s="514">
        <v>0</v>
      </c>
      <c r="Q12" s="531">
        <v>0</v>
      </c>
      <c r="R12" s="514">
        <v>0</v>
      </c>
      <c r="S12" s="531">
        <v>0</v>
      </c>
    </row>
    <row r="13" spans="1:19">
      <c r="A13" s="178">
        <v>7</v>
      </c>
      <c r="B13" s="271" t="s">
        <v>12</v>
      </c>
      <c r="C13" s="93">
        <v>1</v>
      </c>
      <c r="D13" s="282">
        <v>0</v>
      </c>
      <c r="E13" s="147">
        <v>0</v>
      </c>
      <c r="F13" s="291">
        <v>0</v>
      </c>
      <c r="G13" s="157">
        <v>0</v>
      </c>
      <c r="H13" s="147">
        <v>0</v>
      </c>
      <c r="I13" s="157">
        <v>0</v>
      </c>
      <c r="J13" s="157">
        <v>5</v>
      </c>
      <c r="K13" s="147">
        <v>9.09</v>
      </c>
      <c r="L13" s="157">
        <v>5</v>
      </c>
      <c r="M13" s="157">
        <v>5</v>
      </c>
      <c r="N13" s="147">
        <v>9.09</v>
      </c>
      <c r="O13" s="470">
        <v>5</v>
      </c>
      <c r="P13" s="514">
        <v>0</v>
      </c>
      <c r="Q13" s="531">
        <v>0</v>
      </c>
      <c r="R13" s="514">
        <v>0</v>
      </c>
      <c r="S13" s="531">
        <v>0</v>
      </c>
    </row>
    <row r="14" spans="1:19">
      <c r="A14" s="174">
        <v>8</v>
      </c>
      <c r="B14" s="189" t="s">
        <v>14</v>
      </c>
      <c r="C14" s="93">
        <v>3</v>
      </c>
      <c r="D14" s="282">
        <v>0</v>
      </c>
      <c r="E14" s="147">
        <v>0</v>
      </c>
      <c r="F14" s="291">
        <v>1</v>
      </c>
      <c r="G14" s="157">
        <v>0</v>
      </c>
      <c r="H14" s="147">
        <v>0</v>
      </c>
      <c r="I14" s="157">
        <v>0</v>
      </c>
      <c r="J14" s="157">
        <v>0</v>
      </c>
      <c r="K14" s="147">
        <v>0</v>
      </c>
      <c r="L14" s="157">
        <v>0</v>
      </c>
      <c r="M14" s="157">
        <v>0</v>
      </c>
      <c r="N14" s="147">
        <v>0</v>
      </c>
      <c r="O14" s="470">
        <v>0</v>
      </c>
      <c r="P14" s="514">
        <v>1</v>
      </c>
      <c r="Q14" s="531">
        <v>1.9</v>
      </c>
      <c r="R14" s="514">
        <v>0</v>
      </c>
      <c r="S14" s="531">
        <v>0</v>
      </c>
    </row>
    <row r="15" spans="1:19">
      <c r="A15" s="171">
        <v>9</v>
      </c>
      <c r="B15" s="189" t="s">
        <v>15</v>
      </c>
      <c r="C15" s="93">
        <v>1</v>
      </c>
      <c r="D15" s="282">
        <v>0</v>
      </c>
      <c r="E15" s="147">
        <v>0</v>
      </c>
      <c r="F15" s="291">
        <v>0</v>
      </c>
      <c r="G15" s="157">
        <v>0</v>
      </c>
      <c r="H15" s="147">
        <v>0</v>
      </c>
      <c r="I15" s="157">
        <v>0</v>
      </c>
      <c r="J15" s="157">
        <v>0</v>
      </c>
      <c r="K15" s="147">
        <v>0</v>
      </c>
      <c r="L15" s="157">
        <v>0</v>
      </c>
      <c r="M15" s="157">
        <v>0</v>
      </c>
      <c r="N15" s="147">
        <v>0</v>
      </c>
      <c r="O15" s="470">
        <v>0</v>
      </c>
      <c r="P15" s="514">
        <v>0</v>
      </c>
      <c r="Q15" s="531">
        <v>0</v>
      </c>
      <c r="R15" s="514">
        <v>0</v>
      </c>
      <c r="S15" s="531">
        <v>0</v>
      </c>
    </row>
    <row r="16" spans="1:19">
      <c r="A16" s="178">
        <v>10</v>
      </c>
      <c r="B16" s="189" t="s">
        <v>16</v>
      </c>
      <c r="C16" s="93">
        <v>79</v>
      </c>
      <c r="D16" s="282">
        <v>0</v>
      </c>
      <c r="E16" s="147">
        <v>0</v>
      </c>
      <c r="F16" s="291">
        <v>21</v>
      </c>
      <c r="G16" s="157">
        <v>0</v>
      </c>
      <c r="H16" s="147">
        <v>0</v>
      </c>
      <c r="I16" s="157">
        <v>0</v>
      </c>
      <c r="J16" s="157">
        <v>0</v>
      </c>
      <c r="K16" s="147">
        <v>0</v>
      </c>
      <c r="L16" s="157">
        <v>0</v>
      </c>
      <c r="M16" s="157">
        <v>0</v>
      </c>
      <c r="N16" s="147">
        <v>0</v>
      </c>
      <c r="O16" s="470">
        <v>0</v>
      </c>
      <c r="P16" s="514">
        <v>14</v>
      </c>
      <c r="Q16" s="531">
        <v>21.27</v>
      </c>
      <c r="R16" s="514">
        <v>0</v>
      </c>
      <c r="S16" s="531">
        <v>0</v>
      </c>
    </row>
    <row r="17" spans="1:19">
      <c r="A17" s="174">
        <v>11</v>
      </c>
      <c r="B17" s="281" t="s">
        <v>19</v>
      </c>
      <c r="C17" s="289">
        <v>5</v>
      </c>
      <c r="D17" s="282">
        <v>0</v>
      </c>
      <c r="E17" s="147">
        <v>0</v>
      </c>
      <c r="F17" s="291">
        <v>0</v>
      </c>
      <c r="G17" s="157">
        <v>0</v>
      </c>
      <c r="H17" s="147">
        <v>0</v>
      </c>
      <c r="I17" s="157">
        <v>0</v>
      </c>
      <c r="J17" s="157">
        <v>0</v>
      </c>
      <c r="K17" s="147">
        <v>0</v>
      </c>
      <c r="L17" s="157">
        <v>0</v>
      </c>
      <c r="M17" s="157">
        <v>0</v>
      </c>
      <c r="N17" s="147">
        <v>0</v>
      </c>
      <c r="O17" s="470">
        <v>0</v>
      </c>
      <c r="P17" s="514">
        <v>0</v>
      </c>
      <c r="Q17" s="531">
        <v>0</v>
      </c>
      <c r="R17" s="514">
        <v>0</v>
      </c>
      <c r="S17" s="531">
        <v>0</v>
      </c>
    </row>
    <row r="18" spans="1:19">
      <c r="A18" s="65">
        <v>12</v>
      </c>
      <c r="B18" s="93" t="s">
        <v>20</v>
      </c>
      <c r="C18" s="93">
        <v>1</v>
      </c>
      <c r="D18" s="282">
        <v>0</v>
      </c>
      <c r="E18" s="147">
        <v>0</v>
      </c>
      <c r="F18" s="291">
        <v>0</v>
      </c>
      <c r="G18" s="157">
        <v>0</v>
      </c>
      <c r="H18" s="147">
        <v>0</v>
      </c>
      <c r="I18" s="157">
        <v>0</v>
      </c>
      <c r="J18" s="157">
        <v>0</v>
      </c>
      <c r="K18" s="147">
        <v>0</v>
      </c>
      <c r="L18" s="157">
        <v>0</v>
      </c>
      <c r="M18" s="157">
        <v>0</v>
      </c>
      <c r="N18" s="147">
        <v>0</v>
      </c>
      <c r="O18" s="470">
        <v>0</v>
      </c>
      <c r="P18" s="514">
        <v>0</v>
      </c>
      <c r="Q18" s="531">
        <v>0</v>
      </c>
      <c r="R18" s="514">
        <v>0</v>
      </c>
      <c r="S18" s="531">
        <v>0</v>
      </c>
    </row>
    <row r="19" spans="1:19" s="3" customFormat="1" ht="15" customHeight="1">
      <c r="A19" s="961" t="s">
        <v>96</v>
      </c>
      <c r="B19" s="962"/>
      <c r="C19" s="290">
        <f t="shared" ref="C19:S19" si="0">SUM(C7:C18)</f>
        <v>123</v>
      </c>
      <c r="D19" s="284">
        <f t="shared" si="0"/>
        <v>0</v>
      </c>
      <c r="E19" s="273">
        <f t="shared" si="0"/>
        <v>0</v>
      </c>
      <c r="F19" s="292">
        <f t="shared" si="0"/>
        <v>37</v>
      </c>
      <c r="G19" s="272">
        <f t="shared" si="0"/>
        <v>0</v>
      </c>
      <c r="H19" s="273">
        <f t="shared" si="0"/>
        <v>0</v>
      </c>
      <c r="I19" s="272">
        <f t="shared" si="0"/>
        <v>0</v>
      </c>
      <c r="J19" s="272">
        <f t="shared" si="0"/>
        <v>7</v>
      </c>
      <c r="K19" s="273">
        <f t="shared" si="0"/>
        <v>11.09</v>
      </c>
      <c r="L19" s="272">
        <f t="shared" si="0"/>
        <v>15</v>
      </c>
      <c r="M19" s="272">
        <f t="shared" si="0"/>
        <v>9</v>
      </c>
      <c r="N19" s="273">
        <f t="shared" si="0"/>
        <v>12.19</v>
      </c>
      <c r="O19" s="283">
        <f t="shared" si="0"/>
        <v>35</v>
      </c>
      <c r="P19" s="515">
        <f t="shared" si="0"/>
        <v>17</v>
      </c>
      <c r="Q19" s="532">
        <f t="shared" si="0"/>
        <v>28.45</v>
      </c>
      <c r="R19" s="515">
        <f t="shared" si="0"/>
        <v>0</v>
      </c>
      <c r="S19" s="532">
        <f t="shared" si="0"/>
        <v>0</v>
      </c>
    </row>
    <row r="20" spans="1:19">
      <c r="A20" s="171">
        <v>1</v>
      </c>
      <c r="B20" s="189" t="s">
        <v>24</v>
      </c>
      <c r="C20" s="93">
        <v>3</v>
      </c>
      <c r="D20" s="282">
        <v>0</v>
      </c>
      <c r="E20" s="147">
        <v>0</v>
      </c>
      <c r="F20" s="291">
        <v>1</v>
      </c>
      <c r="G20" s="157">
        <v>0</v>
      </c>
      <c r="H20" s="147">
        <v>0</v>
      </c>
      <c r="I20" s="157">
        <v>0</v>
      </c>
      <c r="J20" s="157">
        <v>0</v>
      </c>
      <c r="K20" s="147">
        <v>0</v>
      </c>
      <c r="L20" s="157">
        <v>0</v>
      </c>
      <c r="M20" s="157">
        <v>0</v>
      </c>
      <c r="N20" s="147">
        <v>0</v>
      </c>
      <c r="O20" s="470">
        <v>0</v>
      </c>
      <c r="P20" s="514">
        <v>0</v>
      </c>
      <c r="Q20" s="531">
        <v>0</v>
      </c>
      <c r="R20" s="514">
        <v>0</v>
      </c>
      <c r="S20" s="531">
        <v>0</v>
      </c>
    </row>
    <row r="21" spans="1:19" ht="16.5" customHeight="1">
      <c r="A21" s="171">
        <v>2</v>
      </c>
      <c r="B21" s="189" t="s">
        <v>26</v>
      </c>
      <c r="C21" s="93">
        <v>0</v>
      </c>
      <c r="D21" s="282">
        <v>0</v>
      </c>
      <c r="E21" s="147">
        <v>0</v>
      </c>
      <c r="F21" s="291">
        <v>0</v>
      </c>
      <c r="G21" s="157">
        <v>0</v>
      </c>
      <c r="H21" s="147">
        <v>0</v>
      </c>
      <c r="I21" s="157">
        <v>0</v>
      </c>
      <c r="J21" s="157">
        <v>0</v>
      </c>
      <c r="K21" s="147">
        <v>0</v>
      </c>
      <c r="L21" s="157">
        <v>0</v>
      </c>
      <c r="M21" s="157">
        <v>0</v>
      </c>
      <c r="N21" s="147">
        <v>0</v>
      </c>
      <c r="O21" s="470">
        <v>0</v>
      </c>
      <c r="P21" s="514">
        <v>0</v>
      </c>
      <c r="Q21" s="531">
        <v>0</v>
      </c>
      <c r="R21" s="514">
        <v>0</v>
      </c>
      <c r="S21" s="531">
        <v>0</v>
      </c>
    </row>
    <row r="22" spans="1:19">
      <c r="A22" s="171">
        <v>3</v>
      </c>
      <c r="B22" s="189" t="s">
        <v>21</v>
      </c>
      <c r="C22" s="93">
        <v>5</v>
      </c>
      <c r="D22" s="282">
        <v>0</v>
      </c>
      <c r="E22" s="147">
        <v>0</v>
      </c>
      <c r="F22" s="291">
        <v>0</v>
      </c>
      <c r="G22" s="157">
        <v>0</v>
      </c>
      <c r="H22" s="147">
        <v>0</v>
      </c>
      <c r="I22" s="157">
        <v>0</v>
      </c>
      <c r="J22" s="157">
        <v>0</v>
      </c>
      <c r="K22" s="147">
        <v>0</v>
      </c>
      <c r="L22" s="157">
        <v>0</v>
      </c>
      <c r="M22" s="157">
        <v>0</v>
      </c>
      <c r="N22" s="147">
        <v>0</v>
      </c>
      <c r="O22" s="470">
        <v>0</v>
      </c>
      <c r="P22" s="514">
        <v>0</v>
      </c>
      <c r="Q22" s="531">
        <v>0</v>
      </c>
      <c r="R22" s="514">
        <v>0</v>
      </c>
      <c r="S22" s="531">
        <v>0</v>
      </c>
    </row>
    <row r="23" spans="1:19">
      <c r="A23" s="171">
        <v>4</v>
      </c>
      <c r="B23" s="189" t="s">
        <v>22</v>
      </c>
      <c r="C23" s="93">
        <v>4</v>
      </c>
      <c r="D23" s="282">
        <v>0</v>
      </c>
      <c r="E23" s="147">
        <v>0</v>
      </c>
      <c r="F23" s="291">
        <v>1</v>
      </c>
      <c r="G23" s="157">
        <v>0</v>
      </c>
      <c r="H23" s="147">
        <v>0</v>
      </c>
      <c r="I23" s="157">
        <v>0</v>
      </c>
      <c r="J23" s="157">
        <v>0</v>
      </c>
      <c r="K23" s="147">
        <v>0</v>
      </c>
      <c r="L23" s="157">
        <v>0</v>
      </c>
      <c r="M23" s="157">
        <v>0</v>
      </c>
      <c r="N23" s="147">
        <v>0</v>
      </c>
      <c r="O23" s="470">
        <v>0</v>
      </c>
      <c r="P23" s="514">
        <v>0</v>
      </c>
      <c r="Q23" s="531">
        <v>0</v>
      </c>
      <c r="R23" s="514">
        <v>0</v>
      </c>
      <c r="S23" s="531">
        <v>0</v>
      </c>
    </row>
    <row r="24" spans="1:19">
      <c r="A24" s="171">
        <v>5</v>
      </c>
      <c r="B24" s="189" t="s">
        <v>10</v>
      </c>
      <c r="C24" s="93">
        <v>1</v>
      </c>
      <c r="D24" s="285">
        <v>0</v>
      </c>
      <c r="E24" s="275">
        <v>0</v>
      </c>
      <c r="F24" s="293">
        <v>0</v>
      </c>
      <c r="G24" s="274">
        <v>0</v>
      </c>
      <c r="H24" s="275">
        <v>0</v>
      </c>
      <c r="I24" s="274">
        <v>0</v>
      </c>
      <c r="J24" s="274">
        <v>0</v>
      </c>
      <c r="K24" s="275">
        <v>0</v>
      </c>
      <c r="L24" s="274">
        <v>0</v>
      </c>
      <c r="M24" s="274">
        <v>0</v>
      </c>
      <c r="N24" s="275">
        <v>0</v>
      </c>
      <c r="O24" s="243">
        <v>0</v>
      </c>
      <c r="P24" s="514">
        <v>0</v>
      </c>
      <c r="Q24" s="531">
        <v>0</v>
      </c>
      <c r="R24" s="514">
        <v>0</v>
      </c>
      <c r="S24" s="531">
        <v>0</v>
      </c>
    </row>
    <row r="25" spans="1:19">
      <c r="A25" s="171">
        <v>6</v>
      </c>
      <c r="B25" s="189" t="s">
        <v>23</v>
      </c>
      <c r="C25" s="93">
        <v>0</v>
      </c>
      <c r="D25" s="285">
        <v>0</v>
      </c>
      <c r="E25" s="275">
        <v>0</v>
      </c>
      <c r="F25" s="293">
        <v>0</v>
      </c>
      <c r="G25" s="274">
        <v>0</v>
      </c>
      <c r="H25" s="275">
        <v>0</v>
      </c>
      <c r="I25" s="274">
        <v>0</v>
      </c>
      <c r="J25" s="274">
        <v>0</v>
      </c>
      <c r="K25" s="275">
        <v>0</v>
      </c>
      <c r="L25" s="274">
        <v>0</v>
      </c>
      <c r="M25" s="274">
        <v>0</v>
      </c>
      <c r="N25" s="275">
        <v>0</v>
      </c>
      <c r="O25" s="243">
        <v>0</v>
      </c>
      <c r="P25" s="514">
        <v>0</v>
      </c>
      <c r="Q25" s="531">
        <v>0</v>
      </c>
      <c r="R25" s="514">
        <v>0</v>
      </c>
      <c r="S25" s="531">
        <v>0</v>
      </c>
    </row>
    <row r="26" spans="1:19" ht="15" customHeight="1">
      <c r="A26" s="171">
        <v>7</v>
      </c>
      <c r="B26" s="189" t="s">
        <v>181</v>
      </c>
      <c r="C26" s="93">
        <v>4</v>
      </c>
      <c r="D26" s="286">
        <v>0</v>
      </c>
      <c r="E26" s="276">
        <v>0</v>
      </c>
      <c r="F26" s="294">
        <v>2</v>
      </c>
      <c r="G26" s="221">
        <v>0</v>
      </c>
      <c r="H26" s="276">
        <v>0</v>
      </c>
      <c r="I26" s="221">
        <v>0</v>
      </c>
      <c r="J26" s="221">
        <v>0</v>
      </c>
      <c r="K26" s="276">
        <v>0</v>
      </c>
      <c r="L26" s="221">
        <v>0</v>
      </c>
      <c r="M26" s="221">
        <v>0</v>
      </c>
      <c r="N26" s="276">
        <v>0</v>
      </c>
      <c r="O26" s="529">
        <v>0</v>
      </c>
      <c r="P26" s="514">
        <v>0</v>
      </c>
      <c r="Q26" s="531">
        <v>0</v>
      </c>
      <c r="R26" s="514">
        <v>0</v>
      </c>
      <c r="S26" s="531">
        <v>0</v>
      </c>
    </row>
    <row r="27" spans="1:19">
      <c r="A27" s="171">
        <v>8</v>
      </c>
      <c r="B27" s="189" t="s">
        <v>25</v>
      </c>
      <c r="C27" s="93">
        <v>1</v>
      </c>
      <c r="D27" s="287">
        <v>0</v>
      </c>
      <c r="E27" s="278">
        <v>0</v>
      </c>
      <c r="F27" s="295">
        <v>0</v>
      </c>
      <c r="G27" s="277">
        <v>0</v>
      </c>
      <c r="H27" s="278">
        <v>0</v>
      </c>
      <c r="I27" s="277">
        <v>0</v>
      </c>
      <c r="J27" s="277">
        <v>0</v>
      </c>
      <c r="K27" s="278">
        <v>0</v>
      </c>
      <c r="L27" s="277">
        <v>0</v>
      </c>
      <c r="M27" s="277">
        <v>0</v>
      </c>
      <c r="N27" s="278">
        <v>0</v>
      </c>
      <c r="O27" s="469">
        <v>0</v>
      </c>
      <c r="P27" s="515">
        <v>0</v>
      </c>
      <c r="Q27" s="532">
        <v>0</v>
      </c>
      <c r="R27" s="515">
        <v>0</v>
      </c>
      <c r="S27" s="532">
        <v>0</v>
      </c>
    </row>
    <row r="28" spans="1:19" s="3" customFormat="1" ht="15" customHeight="1">
      <c r="A28" s="954" t="s">
        <v>97</v>
      </c>
      <c r="B28" s="955"/>
      <c r="C28" s="373">
        <f>SUM(C20:C27)</f>
        <v>18</v>
      </c>
      <c r="D28" s="284">
        <f t="shared" ref="D28:S28" si="1">SUM(D20:D27)</f>
        <v>0</v>
      </c>
      <c r="E28" s="273">
        <f t="shared" si="1"/>
        <v>0</v>
      </c>
      <c r="F28" s="292">
        <f t="shared" si="1"/>
        <v>4</v>
      </c>
      <c r="G28" s="272">
        <f t="shared" si="1"/>
        <v>0</v>
      </c>
      <c r="H28" s="273">
        <f t="shared" si="1"/>
        <v>0</v>
      </c>
      <c r="I28" s="272">
        <f t="shared" si="1"/>
        <v>0</v>
      </c>
      <c r="J28" s="272">
        <f t="shared" si="1"/>
        <v>0</v>
      </c>
      <c r="K28" s="273">
        <f t="shared" si="1"/>
        <v>0</v>
      </c>
      <c r="L28" s="272">
        <f t="shared" si="1"/>
        <v>0</v>
      </c>
      <c r="M28" s="272">
        <f t="shared" si="1"/>
        <v>0</v>
      </c>
      <c r="N28" s="273">
        <f t="shared" si="1"/>
        <v>0</v>
      </c>
      <c r="O28" s="283">
        <f t="shared" si="1"/>
        <v>0</v>
      </c>
      <c r="P28" s="515">
        <f t="shared" si="1"/>
        <v>0</v>
      </c>
      <c r="Q28" s="532">
        <f t="shared" si="1"/>
        <v>0</v>
      </c>
      <c r="R28" s="515">
        <f t="shared" si="1"/>
        <v>0</v>
      </c>
      <c r="S28" s="532">
        <f t="shared" si="1"/>
        <v>0</v>
      </c>
    </row>
    <row r="29" spans="1:19">
      <c r="A29" s="171">
        <v>1</v>
      </c>
      <c r="B29" s="189" t="s">
        <v>27</v>
      </c>
      <c r="C29" s="93">
        <v>19</v>
      </c>
      <c r="D29" s="282">
        <v>0</v>
      </c>
      <c r="E29" s="147">
        <v>0</v>
      </c>
      <c r="F29" s="291">
        <v>3</v>
      </c>
      <c r="G29" s="157">
        <v>0</v>
      </c>
      <c r="H29" s="147">
        <v>0</v>
      </c>
      <c r="I29" s="157">
        <v>0</v>
      </c>
      <c r="J29" s="157">
        <v>0</v>
      </c>
      <c r="K29" s="147">
        <v>0</v>
      </c>
      <c r="L29" s="157">
        <v>0</v>
      </c>
      <c r="M29" s="157">
        <v>0</v>
      </c>
      <c r="N29" s="147">
        <v>0</v>
      </c>
      <c r="O29" s="470">
        <v>0</v>
      </c>
      <c r="P29" s="515">
        <v>0</v>
      </c>
      <c r="Q29" s="532">
        <v>0</v>
      </c>
      <c r="R29" s="515">
        <v>0</v>
      </c>
      <c r="S29" s="532">
        <v>0</v>
      </c>
    </row>
    <row r="30" spans="1:19" s="3" customFormat="1" ht="15" customHeight="1">
      <c r="A30" s="954" t="s">
        <v>98</v>
      </c>
      <c r="B30" s="955"/>
      <c r="C30" s="373">
        <f>C29</f>
        <v>19</v>
      </c>
      <c r="D30" s="284">
        <f t="shared" ref="D30:S30" si="2">D29</f>
        <v>0</v>
      </c>
      <c r="E30" s="273">
        <f t="shared" si="2"/>
        <v>0</v>
      </c>
      <c r="F30" s="292">
        <f t="shared" si="2"/>
        <v>3</v>
      </c>
      <c r="G30" s="272">
        <f t="shared" si="2"/>
        <v>0</v>
      </c>
      <c r="H30" s="273">
        <f t="shared" si="2"/>
        <v>0</v>
      </c>
      <c r="I30" s="272">
        <f t="shared" si="2"/>
        <v>0</v>
      </c>
      <c r="J30" s="272">
        <f t="shared" si="2"/>
        <v>0</v>
      </c>
      <c r="K30" s="273">
        <f t="shared" si="2"/>
        <v>0</v>
      </c>
      <c r="L30" s="272">
        <f t="shared" si="2"/>
        <v>0</v>
      </c>
      <c r="M30" s="272">
        <f t="shared" si="2"/>
        <v>0</v>
      </c>
      <c r="N30" s="273">
        <f t="shared" si="2"/>
        <v>0</v>
      </c>
      <c r="O30" s="283">
        <f t="shared" si="2"/>
        <v>0</v>
      </c>
      <c r="P30" s="515">
        <f t="shared" si="2"/>
        <v>0</v>
      </c>
      <c r="Q30" s="532">
        <f t="shared" si="2"/>
        <v>0</v>
      </c>
      <c r="R30" s="515">
        <f t="shared" si="2"/>
        <v>0</v>
      </c>
      <c r="S30" s="532">
        <f t="shared" si="2"/>
        <v>0</v>
      </c>
    </row>
    <row r="31" spans="1:19">
      <c r="A31" s="171">
        <v>1</v>
      </c>
      <c r="B31" s="189" t="s">
        <v>28</v>
      </c>
      <c r="C31" s="93">
        <v>15</v>
      </c>
      <c r="D31" s="285">
        <v>0</v>
      </c>
      <c r="E31" s="275">
        <v>0</v>
      </c>
      <c r="F31" s="293">
        <v>0</v>
      </c>
      <c r="G31" s="274">
        <v>0</v>
      </c>
      <c r="H31" s="275">
        <v>0</v>
      </c>
      <c r="I31" s="274">
        <v>0</v>
      </c>
      <c r="J31" s="274">
        <v>0</v>
      </c>
      <c r="K31" s="275">
        <v>0</v>
      </c>
      <c r="L31" s="274">
        <v>0</v>
      </c>
      <c r="M31" s="274">
        <v>0</v>
      </c>
      <c r="N31" s="275">
        <v>0</v>
      </c>
      <c r="O31" s="243">
        <v>0</v>
      </c>
      <c r="P31" s="221"/>
      <c r="Q31" s="276">
        <v>0</v>
      </c>
      <c r="R31" s="221">
        <v>0</v>
      </c>
      <c r="S31" s="533">
        <v>0</v>
      </c>
    </row>
    <row r="32" spans="1:19" s="3" customFormat="1" ht="15" customHeight="1">
      <c r="A32" s="954" t="s">
        <v>189</v>
      </c>
      <c r="B32" s="955"/>
      <c r="C32" s="373">
        <f>C31</f>
        <v>15</v>
      </c>
      <c r="D32" s="536">
        <f t="shared" ref="D32:S32" si="3">D31</f>
        <v>0</v>
      </c>
      <c r="E32" s="170">
        <f t="shared" si="3"/>
        <v>0</v>
      </c>
      <c r="F32" s="537">
        <f t="shared" si="3"/>
        <v>0</v>
      </c>
      <c r="G32" s="177">
        <f t="shared" si="3"/>
        <v>0</v>
      </c>
      <c r="H32" s="170">
        <f t="shared" si="3"/>
        <v>0</v>
      </c>
      <c r="I32" s="177">
        <f t="shared" si="3"/>
        <v>0</v>
      </c>
      <c r="J32" s="177">
        <f t="shared" si="3"/>
        <v>0</v>
      </c>
      <c r="K32" s="170">
        <f t="shared" si="3"/>
        <v>0</v>
      </c>
      <c r="L32" s="177">
        <f t="shared" si="3"/>
        <v>0</v>
      </c>
      <c r="M32" s="177">
        <f t="shared" si="3"/>
        <v>0</v>
      </c>
      <c r="N32" s="170">
        <f t="shared" si="3"/>
        <v>0</v>
      </c>
      <c r="O32" s="538">
        <f t="shared" si="3"/>
        <v>0</v>
      </c>
      <c r="P32" s="177">
        <f t="shared" si="3"/>
        <v>0</v>
      </c>
      <c r="Q32" s="170">
        <f t="shared" si="3"/>
        <v>0</v>
      </c>
      <c r="R32" s="177">
        <f t="shared" si="3"/>
        <v>0</v>
      </c>
      <c r="S32" s="539">
        <f t="shared" si="3"/>
        <v>0</v>
      </c>
    </row>
    <row r="33" spans="1:19" s="3" customFormat="1" ht="15" customHeight="1">
      <c r="A33" s="272" t="s">
        <v>519</v>
      </c>
      <c r="B33" s="283" t="s">
        <v>54</v>
      </c>
      <c r="C33" s="477">
        <f>C19+C28+C30+C32</f>
        <v>175</v>
      </c>
      <c r="D33" s="288">
        <f t="shared" ref="D33:S33" si="4">D19+D28+D30+D32</f>
        <v>0</v>
      </c>
      <c r="E33" s="280">
        <f t="shared" si="4"/>
        <v>0</v>
      </c>
      <c r="F33" s="296">
        <f t="shared" si="4"/>
        <v>44</v>
      </c>
      <c r="G33" s="279">
        <f t="shared" si="4"/>
        <v>0</v>
      </c>
      <c r="H33" s="280">
        <f t="shared" si="4"/>
        <v>0</v>
      </c>
      <c r="I33" s="279">
        <f t="shared" si="4"/>
        <v>0</v>
      </c>
      <c r="J33" s="279">
        <f t="shared" si="4"/>
        <v>7</v>
      </c>
      <c r="K33" s="280">
        <f t="shared" si="4"/>
        <v>11.09</v>
      </c>
      <c r="L33" s="279">
        <f t="shared" si="4"/>
        <v>15</v>
      </c>
      <c r="M33" s="279">
        <f t="shared" si="4"/>
        <v>9</v>
      </c>
      <c r="N33" s="280">
        <f t="shared" si="4"/>
        <v>12.19</v>
      </c>
      <c r="O33" s="530">
        <f t="shared" si="4"/>
        <v>35</v>
      </c>
      <c r="P33" s="319">
        <f t="shared" si="4"/>
        <v>17</v>
      </c>
      <c r="Q33" s="507">
        <f t="shared" si="4"/>
        <v>28.45</v>
      </c>
      <c r="R33" s="319">
        <f t="shared" si="4"/>
        <v>0</v>
      </c>
      <c r="S33" s="539">
        <f t="shared" si="4"/>
        <v>0</v>
      </c>
    </row>
  </sheetData>
  <mergeCells count="16">
    <mergeCell ref="A2:S2"/>
    <mergeCell ref="A3:S3"/>
    <mergeCell ref="B4:B6"/>
    <mergeCell ref="A4:A6"/>
    <mergeCell ref="A1:S1"/>
    <mergeCell ref="M5:O5"/>
    <mergeCell ref="C4:O4"/>
    <mergeCell ref="P4:Q5"/>
    <mergeCell ref="R4:S5"/>
    <mergeCell ref="F5:I5"/>
    <mergeCell ref="J5:L5"/>
    <mergeCell ref="A19:B19"/>
    <mergeCell ref="A28:B28"/>
    <mergeCell ref="A30:B30"/>
    <mergeCell ref="A32:B32"/>
    <mergeCell ref="C5:E5"/>
  </mergeCells>
  <printOptions gridLines="1"/>
  <pageMargins left="0.56000000000000005" right="0.25" top="0.75" bottom="0.75" header="0.3" footer="0.3"/>
  <pageSetup paperSize="9" scale="9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theme="3" tint="0.59999389629810485"/>
  </sheetPr>
  <dimension ref="A1:I36"/>
  <sheetViews>
    <sheetView topLeftCell="A5" workbookViewId="0">
      <selection sqref="A1:I32"/>
    </sheetView>
  </sheetViews>
  <sheetFormatPr defaultRowHeight="15"/>
  <cols>
    <col min="2" max="2" width="12.7109375" customWidth="1"/>
    <col min="3" max="3" width="10.140625" style="2" customWidth="1"/>
    <col min="4" max="4" width="7.28515625" customWidth="1"/>
    <col min="5" max="5" width="11.140625" style="18" customWidth="1"/>
    <col min="6" max="6" width="7.28515625" style="18" bestFit="1" customWidth="1"/>
    <col min="7" max="7" width="8.85546875" style="18" customWidth="1"/>
    <col min="8" max="8" width="8.7109375" style="18" customWidth="1"/>
    <col min="9" max="9" width="9.140625" style="18"/>
  </cols>
  <sheetData>
    <row r="1" spans="1:9" s="246" customFormat="1" ht="21.75" customHeight="1">
      <c r="A1" s="682">
        <v>30</v>
      </c>
      <c r="B1" s="683"/>
      <c r="C1" s="683"/>
      <c r="D1" s="683"/>
      <c r="E1" s="683"/>
      <c r="F1" s="683"/>
      <c r="G1" s="683"/>
      <c r="H1" s="683"/>
      <c r="I1" s="684"/>
    </row>
    <row r="2" spans="1:9" ht="55.5" customHeight="1">
      <c r="A2" s="774" t="s">
        <v>671</v>
      </c>
      <c r="B2" s="843"/>
      <c r="C2" s="843"/>
      <c r="D2" s="843"/>
      <c r="E2" s="843"/>
      <c r="F2" s="843"/>
      <c r="G2" s="843"/>
      <c r="H2" s="843"/>
      <c r="I2" s="844"/>
    </row>
    <row r="3" spans="1:9" ht="17.25" customHeight="1">
      <c r="A3" s="951" t="s">
        <v>518</v>
      </c>
      <c r="B3" s="972"/>
      <c r="C3" s="972"/>
      <c r="D3" s="972"/>
      <c r="E3" s="972"/>
      <c r="F3" s="972"/>
      <c r="G3" s="972"/>
      <c r="H3" s="972"/>
      <c r="I3" s="973"/>
    </row>
    <row r="4" spans="1:9" s="434" customFormat="1" ht="37.5" customHeight="1">
      <c r="A4" s="819" t="s">
        <v>55</v>
      </c>
      <c r="B4" s="819" t="s">
        <v>0</v>
      </c>
      <c r="C4" s="819" t="s">
        <v>554</v>
      </c>
      <c r="D4" s="819" t="s">
        <v>669</v>
      </c>
      <c r="E4" s="819"/>
      <c r="F4" s="969" t="s">
        <v>662</v>
      </c>
      <c r="G4" s="969"/>
      <c r="H4" s="969" t="s">
        <v>84</v>
      </c>
      <c r="I4" s="969"/>
    </row>
    <row r="5" spans="1:9" ht="19.5" customHeight="1">
      <c r="A5" s="819"/>
      <c r="B5" s="819"/>
      <c r="C5" s="819"/>
      <c r="D5" s="405" t="s">
        <v>66</v>
      </c>
      <c r="E5" s="405" t="s">
        <v>411</v>
      </c>
      <c r="F5" s="405" t="s">
        <v>66</v>
      </c>
      <c r="G5" s="405" t="s">
        <v>411</v>
      </c>
      <c r="H5" s="405" t="s">
        <v>66</v>
      </c>
      <c r="I5" s="405" t="s">
        <v>411</v>
      </c>
    </row>
    <row r="6" spans="1:9">
      <c r="A6" s="221">
        <v>1</v>
      </c>
      <c r="B6" s="221" t="s">
        <v>5</v>
      </c>
      <c r="C6" s="473">
        <v>8</v>
      </c>
      <c r="D6" s="221">
        <v>2</v>
      </c>
      <c r="E6" s="276">
        <v>1.1000000000000001</v>
      </c>
      <c r="F6" s="221">
        <v>269</v>
      </c>
      <c r="G6" s="276">
        <v>346.73</v>
      </c>
      <c r="H6" s="221">
        <v>92</v>
      </c>
      <c r="I6" s="276">
        <v>141.78</v>
      </c>
    </row>
    <row r="7" spans="1:9">
      <c r="A7" s="277">
        <v>2</v>
      </c>
      <c r="B7" s="277" t="s">
        <v>6</v>
      </c>
      <c r="C7" s="523">
        <v>13</v>
      </c>
      <c r="D7" s="277">
        <v>0</v>
      </c>
      <c r="E7" s="410">
        <v>0</v>
      </c>
      <c r="F7" s="395">
        <v>0</v>
      </c>
      <c r="G7" s="396">
        <v>0</v>
      </c>
      <c r="H7" s="277">
        <v>0</v>
      </c>
      <c r="I7" s="278">
        <v>0</v>
      </c>
    </row>
    <row r="8" spans="1:9">
      <c r="A8" s="157">
        <v>3</v>
      </c>
      <c r="B8" s="157" t="s">
        <v>7</v>
      </c>
      <c r="C8" s="13">
        <v>0</v>
      </c>
      <c r="D8" s="157">
        <v>0</v>
      </c>
      <c r="E8" s="365">
        <v>0</v>
      </c>
      <c r="F8" s="221">
        <v>0</v>
      </c>
      <c r="G8" s="276">
        <v>0</v>
      </c>
      <c r="H8" s="157">
        <v>0</v>
      </c>
      <c r="I8" s="147">
        <v>0</v>
      </c>
    </row>
    <row r="9" spans="1:9">
      <c r="A9" s="277">
        <v>4</v>
      </c>
      <c r="B9" s="157" t="s">
        <v>8</v>
      </c>
      <c r="C9" s="13">
        <v>6</v>
      </c>
      <c r="D9" s="157">
        <v>0</v>
      </c>
      <c r="E9" s="365">
        <v>0</v>
      </c>
      <c r="F9" s="221">
        <v>0</v>
      </c>
      <c r="G9" s="276">
        <v>0</v>
      </c>
      <c r="H9" s="157">
        <v>0</v>
      </c>
      <c r="I9" s="147">
        <v>0</v>
      </c>
    </row>
    <row r="10" spans="1:9">
      <c r="A10" s="157">
        <v>5</v>
      </c>
      <c r="B10" s="157" t="s">
        <v>9</v>
      </c>
      <c r="C10" s="13">
        <v>3</v>
      </c>
      <c r="D10" s="157">
        <v>1</v>
      </c>
      <c r="E10" s="365">
        <v>2.5</v>
      </c>
      <c r="F10" s="221">
        <v>0</v>
      </c>
      <c r="G10" s="276">
        <v>0</v>
      </c>
      <c r="H10" s="157">
        <v>0</v>
      </c>
      <c r="I10" s="147">
        <v>0</v>
      </c>
    </row>
    <row r="11" spans="1:9">
      <c r="A11" s="157">
        <v>6</v>
      </c>
      <c r="B11" s="157" t="s">
        <v>11</v>
      </c>
      <c r="C11" s="13">
        <v>0</v>
      </c>
      <c r="D11" s="157">
        <v>0</v>
      </c>
      <c r="E11" s="365">
        <v>0</v>
      </c>
      <c r="F11" s="221">
        <v>0</v>
      </c>
      <c r="G11" s="276">
        <v>0</v>
      </c>
      <c r="H11" s="157">
        <v>0</v>
      </c>
      <c r="I11" s="147">
        <v>0</v>
      </c>
    </row>
    <row r="12" spans="1:9">
      <c r="A12" s="277">
        <v>7</v>
      </c>
      <c r="B12" s="157" t="s">
        <v>12</v>
      </c>
      <c r="C12" s="13">
        <v>0</v>
      </c>
      <c r="D12" s="157">
        <v>0</v>
      </c>
      <c r="E12" s="365">
        <v>0</v>
      </c>
      <c r="F12" s="221">
        <v>0</v>
      </c>
      <c r="G12" s="276">
        <v>0</v>
      </c>
      <c r="H12" s="157">
        <v>0</v>
      </c>
      <c r="I12" s="147">
        <v>0</v>
      </c>
    </row>
    <row r="13" spans="1:9">
      <c r="A13" s="157">
        <v>8</v>
      </c>
      <c r="B13" s="157" t="s">
        <v>14</v>
      </c>
      <c r="C13" s="13">
        <v>15</v>
      </c>
      <c r="D13" s="157">
        <v>6</v>
      </c>
      <c r="E13" s="365">
        <v>7</v>
      </c>
      <c r="F13" s="221">
        <v>91</v>
      </c>
      <c r="G13" s="276">
        <v>71.5</v>
      </c>
      <c r="H13" s="157">
        <v>43</v>
      </c>
      <c r="I13" s="147">
        <v>33.25</v>
      </c>
    </row>
    <row r="14" spans="1:9">
      <c r="A14" s="157">
        <v>9</v>
      </c>
      <c r="B14" s="157" t="s">
        <v>15</v>
      </c>
      <c r="C14" s="13">
        <v>0</v>
      </c>
      <c r="D14" s="157">
        <v>0</v>
      </c>
      <c r="E14" s="365">
        <v>0</v>
      </c>
      <c r="F14" s="221">
        <v>0</v>
      </c>
      <c r="G14" s="276">
        <v>0</v>
      </c>
      <c r="H14" s="157">
        <v>0</v>
      </c>
      <c r="I14" s="147">
        <v>0</v>
      </c>
    </row>
    <row r="15" spans="1:9">
      <c r="A15" s="277">
        <v>10</v>
      </c>
      <c r="B15" s="157" t="s">
        <v>16</v>
      </c>
      <c r="C15" s="13">
        <v>177</v>
      </c>
      <c r="D15" s="157">
        <v>10</v>
      </c>
      <c r="E15" s="365">
        <v>76.599999999999994</v>
      </c>
      <c r="F15" s="221">
        <v>16</v>
      </c>
      <c r="G15" s="276">
        <v>91.27</v>
      </c>
      <c r="H15" s="157">
        <v>0</v>
      </c>
      <c r="I15" s="147">
        <v>0</v>
      </c>
    </row>
    <row r="16" spans="1:9">
      <c r="A16" s="157">
        <v>11</v>
      </c>
      <c r="B16" s="157" t="s">
        <v>19</v>
      </c>
      <c r="C16" s="13">
        <v>0</v>
      </c>
      <c r="D16" s="157">
        <v>0</v>
      </c>
      <c r="E16" s="365">
        <v>0</v>
      </c>
      <c r="F16" s="221">
        <v>0</v>
      </c>
      <c r="G16" s="276">
        <v>0</v>
      </c>
      <c r="H16" s="157">
        <v>0</v>
      </c>
      <c r="I16" s="147">
        <v>0</v>
      </c>
    </row>
    <row r="17" spans="1:9">
      <c r="A17" s="157">
        <v>12</v>
      </c>
      <c r="B17" s="157" t="s">
        <v>20</v>
      </c>
      <c r="C17" s="13">
        <v>0</v>
      </c>
      <c r="D17" s="157">
        <v>0</v>
      </c>
      <c r="E17" s="365">
        <v>0</v>
      </c>
      <c r="F17" s="221">
        <v>0</v>
      </c>
      <c r="G17" s="276">
        <v>0</v>
      </c>
      <c r="H17" s="157">
        <v>0</v>
      </c>
      <c r="I17" s="147">
        <v>0</v>
      </c>
    </row>
    <row r="18" spans="1:9" s="3" customFormat="1">
      <c r="A18" s="272" t="s">
        <v>205</v>
      </c>
      <c r="B18" s="272" t="s">
        <v>54</v>
      </c>
      <c r="C18" s="362">
        <f>SUM(C6:C17)</f>
        <v>222</v>
      </c>
      <c r="D18" s="272">
        <f t="shared" ref="D18:I18" si="0">SUM(D6:D17)</f>
        <v>19</v>
      </c>
      <c r="E18" s="392">
        <f t="shared" si="0"/>
        <v>87.199999999999989</v>
      </c>
      <c r="F18" s="507">
        <f t="shared" si="0"/>
        <v>376</v>
      </c>
      <c r="G18" s="507">
        <f t="shared" si="0"/>
        <v>509.5</v>
      </c>
      <c r="H18" s="272">
        <f t="shared" si="0"/>
        <v>135</v>
      </c>
      <c r="I18" s="273">
        <f t="shared" si="0"/>
        <v>175.03</v>
      </c>
    </row>
    <row r="19" spans="1:9">
      <c r="A19" s="157">
        <v>1</v>
      </c>
      <c r="B19" s="157" t="s">
        <v>24</v>
      </c>
      <c r="C19" s="13">
        <v>0</v>
      </c>
      <c r="D19" s="157">
        <v>0</v>
      </c>
      <c r="E19" s="365">
        <v>0</v>
      </c>
      <c r="F19" s="276">
        <v>0</v>
      </c>
      <c r="G19" s="276">
        <v>0</v>
      </c>
      <c r="H19" s="157">
        <v>0</v>
      </c>
      <c r="I19" s="147">
        <v>0</v>
      </c>
    </row>
    <row r="20" spans="1:9">
      <c r="A20" s="157">
        <v>2</v>
      </c>
      <c r="B20" s="157" t="s">
        <v>420</v>
      </c>
      <c r="C20" s="13">
        <v>0</v>
      </c>
      <c r="D20" s="157">
        <v>0</v>
      </c>
      <c r="E20" s="365">
        <v>0</v>
      </c>
      <c r="F20" s="276">
        <v>0</v>
      </c>
      <c r="G20" s="276">
        <v>0</v>
      </c>
      <c r="H20" s="157">
        <v>0</v>
      </c>
      <c r="I20" s="147">
        <v>0</v>
      </c>
    </row>
    <row r="21" spans="1:9" ht="15" customHeight="1">
      <c r="A21" s="157">
        <v>3</v>
      </c>
      <c r="B21" s="157" t="s">
        <v>21</v>
      </c>
      <c r="C21" s="13">
        <v>6</v>
      </c>
      <c r="D21" s="157">
        <v>0</v>
      </c>
      <c r="E21" s="365">
        <v>0</v>
      </c>
      <c r="F21" s="276">
        <v>0</v>
      </c>
      <c r="G21" s="276">
        <v>0</v>
      </c>
      <c r="H21" s="157">
        <v>0</v>
      </c>
      <c r="I21" s="147">
        <v>0</v>
      </c>
    </row>
    <row r="22" spans="1:9">
      <c r="A22" s="157">
        <v>4</v>
      </c>
      <c r="B22" s="157" t="s">
        <v>22</v>
      </c>
      <c r="C22" s="13">
        <v>7</v>
      </c>
      <c r="D22" s="157">
        <v>0</v>
      </c>
      <c r="E22" s="365">
        <v>0</v>
      </c>
      <c r="F22" s="276">
        <v>0</v>
      </c>
      <c r="G22" s="276">
        <v>0</v>
      </c>
      <c r="H22" s="157">
        <v>0</v>
      </c>
      <c r="I22" s="147">
        <v>0</v>
      </c>
    </row>
    <row r="23" spans="1:9" ht="17.25" customHeight="1">
      <c r="A23" s="157">
        <v>5</v>
      </c>
      <c r="B23" s="157" t="s">
        <v>10</v>
      </c>
      <c r="C23" s="13">
        <v>0</v>
      </c>
      <c r="D23" s="157">
        <v>0</v>
      </c>
      <c r="E23" s="365">
        <v>0</v>
      </c>
      <c r="F23" s="276">
        <v>0</v>
      </c>
      <c r="G23" s="276">
        <v>0</v>
      </c>
      <c r="H23" s="157">
        <v>0</v>
      </c>
      <c r="I23" s="147">
        <v>0</v>
      </c>
    </row>
    <row r="24" spans="1:9">
      <c r="A24" s="157">
        <v>6</v>
      </c>
      <c r="B24" s="157" t="s">
        <v>23</v>
      </c>
      <c r="C24" s="13">
        <v>0</v>
      </c>
      <c r="D24" s="157">
        <v>0</v>
      </c>
      <c r="E24" s="365">
        <v>0</v>
      </c>
      <c r="F24" s="276">
        <v>0</v>
      </c>
      <c r="G24" s="276">
        <v>0</v>
      </c>
      <c r="H24" s="157">
        <v>0</v>
      </c>
      <c r="I24" s="147">
        <v>0</v>
      </c>
    </row>
    <row r="25" spans="1:9">
      <c r="A25" s="157">
        <v>7</v>
      </c>
      <c r="B25" s="157" t="s">
        <v>181</v>
      </c>
      <c r="C25" s="13">
        <v>0</v>
      </c>
      <c r="D25" s="157">
        <v>0</v>
      </c>
      <c r="E25" s="365">
        <v>0</v>
      </c>
      <c r="F25" s="276">
        <v>0</v>
      </c>
      <c r="G25" s="276">
        <v>0</v>
      </c>
      <c r="H25" s="157">
        <v>0</v>
      </c>
      <c r="I25" s="147">
        <v>0</v>
      </c>
    </row>
    <row r="26" spans="1:9">
      <c r="A26" s="157">
        <v>8</v>
      </c>
      <c r="B26" s="157" t="s">
        <v>25</v>
      </c>
      <c r="C26" s="13">
        <v>0</v>
      </c>
      <c r="D26" s="157">
        <v>0</v>
      </c>
      <c r="E26" s="365">
        <v>0</v>
      </c>
      <c r="F26" s="276">
        <v>0</v>
      </c>
      <c r="G26" s="276">
        <v>0</v>
      </c>
      <c r="H26" s="272">
        <v>0</v>
      </c>
      <c r="I26" s="273">
        <v>0</v>
      </c>
    </row>
    <row r="27" spans="1:9" s="3" customFormat="1">
      <c r="A27" s="272" t="s">
        <v>206</v>
      </c>
      <c r="B27" s="272" t="s">
        <v>54</v>
      </c>
      <c r="C27" s="362">
        <f>SUM(C19:C26)</f>
        <v>13</v>
      </c>
      <c r="D27" s="272">
        <f t="shared" ref="D27:I27" si="1">SUM(D19:D26)</f>
        <v>0</v>
      </c>
      <c r="E27" s="392">
        <f t="shared" si="1"/>
        <v>0</v>
      </c>
      <c r="F27" s="507">
        <f t="shared" si="1"/>
        <v>0</v>
      </c>
      <c r="G27" s="507">
        <f t="shared" si="1"/>
        <v>0</v>
      </c>
      <c r="H27" s="272">
        <f t="shared" si="1"/>
        <v>0</v>
      </c>
      <c r="I27" s="273">
        <f t="shared" si="1"/>
        <v>0</v>
      </c>
    </row>
    <row r="28" spans="1:9">
      <c r="A28" s="274">
        <v>1</v>
      </c>
      <c r="B28" s="157" t="s">
        <v>27</v>
      </c>
      <c r="C28" s="13">
        <v>380</v>
      </c>
      <c r="D28" s="157">
        <v>190</v>
      </c>
      <c r="E28" s="365">
        <v>181.09</v>
      </c>
      <c r="F28" s="276">
        <v>0</v>
      </c>
      <c r="G28" s="276">
        <v>0</v>
      </c>
      <c r="H28" s="272">
        <v>0</v>
      </c>
      <c r="I28" s="273">
        <v>0</v>
      </c>
    </row>
    <row r="29" spans="1:9" s="3" customFormat="1">
      <c r="A29" s="319" t="s">
        <v>123</v>
      </c>
      <c r="B29" s="467" t="s">
        <v>54</v>
      </c>
      <c r="C29" s="472">
        <f>C28</f>
        <v>380</v>
      </c>
      <c r="D29" s="402">
        <f t="shared" ref="D29:I29" si="2">D28</f>
        <v>190</v>
      </c>
      <c r="E29" s="522">
        <f t="shared" si="2"/>
        <v>181.09</v>
      </c>
      <c r="F29" s="507">
        <f t="shared" si="2"/>
        <v>0</v>
      </c>
      <c r="G29" s="507">
        <f t="shared" si="2"/>
        <v>0</v>
      </c>
      <c r="H29" s="272">
        <f t="shared" si="2"/>
        <v>0</v>
      </c>
      <c r="I29" s="273">
        <f t="shared" si="2"/>
        <v>0</v>
      </c>
    </row>
    <row r="30" spans="1:9" ht="15" customHeight="1">
      <c r="A30" s="468">
        <v>1</v>
      </c>
      <c r="B30" s="435" t="s">
        <v>189</v>
      </c>
      <c r="C30" s="473">
        <v>55</v>
      </c>
      <c r="D30" s="282">
        <v>0</v>
      </c>
      <c r="E30" s="365">
        <v>0</v>
      </c>
      <c r="F30" s="276">
        <v>0</v>
      </c>
      <c r="G30" s="276">
        <v>0</v>
      </c>
      <c r="H30" s="276">
        <v>0</v>
      </c>
      <c r="I30" s="180">
        <v>0</v>
      </c>
    </row>
    <row r="31" spans="1:9" s="3" customFormat="1" ht="15" customHeight="1">
      <c r="A31" s="373" t="s">
        <v>189</v>
      </c>
      <c r="B31" s="402" t="s">
        <v>54</v>
      </c>
      <c r="C31" s="476">
        <f>C30</f>
        <v>55</v>
      </c>
      <c r="D31" s="527">
        <f t="shared" ref="D31:H31" si="3">D30</f>
        <v>0</v>
      </c>
      <c r="E31" s="527">
        <f t="shared" si="3"/>
        <v>0</v>
      </c>
      <c r="F31" s="527">
        <f t="shared" si="3"/>
        <v>0</v>
      </c>
      <c r="G31" s="526">
        <f t="shared" si="3"/>
        <v>0</v>
      </c>
      <c r="H31" s="527">
        <f t="shared" si="3"/>
        <v>0</v>
      </c>
      <c r="I31" s="528">
        <f>I30</f>
        <v>0</v>
      </c>
    </row>
    <row r="32" spans="1:9" s="3" customFormat="1" ht="16.5" customHeight="1">
      <c r="A32" s="970" t="s">
        <v>87</v>
      </c>
      <c r="B32" s="971"/>
      <c r="C32" s="476">
        <f>C18+C27+C29+C31</f>
        <v>670</v>
      </c>
      <c r="D32" s="524">
        <f t="shared" ref="D32:I32" si="4">D18+D27+D29+D31</f>
        <v>209</v>
      </c>
      <c r="E32" s="525">
        <f t="shared" si="4"/>
        <v>268.28999999999996</v>
      </c>
      <c r="F32" s="526">
        <f t="shared" si="4"/>
        <v>376</v>
      </c>
      <c r="G32" s="526">
        <f t="shared" si="4"/>
        <v>509.5</v>
      </c>
      <c r="H32" s="526">
        <f t="shared" si="4"/>
        <v>135</v>
      </c>
      <c r="I32" s="528">
        <f t="shared" si="4"/>
        <v>175.03</v>
      </c>
    </row>
    <row r="33" ht="15" customHeight="1"/>
    <row r="34" ht="15" customHeight="1"/>
    <row r="35" ht="15" customHeight="1"/>
    <row r="36" ht="15" customHeight="1"/>
  </sheetData>
  <mergeCells count="10">
    <mergeCell ref="A32:B32"/>
    <mergeCell ref="F4:G4"/>
    <mergeCell ref="D4:E4"/>
    <mergeCell ref="A2:I2"/>
    <mergeCell ref="A3:I3"/>
    <mergeCell ref="A1:I1"/>
    <mergeCell ref="B4:B5"/>
    <mergeCell ref="A4:A5"/>
    <mergeCell ref="C4:C5"/>
    <mergeCell ref="H4:I4"/>
  </mergeCells>
  <pageMargins left="0.57999999999999996" right="0.25" top="0.75" bottom="0.75" header="0.3" footer="0.3"/>
  <pageSetup paperSize="9" scale="11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theme="3" tint="0.59999389629810485"/>
  </sheetPr>
  <dimension ref="A1:AB35"/>
  <sheetViews>
    <sheetView topLeftCell="A3" zoomScale="87" zoomScaleNormal="87" workbookViewId="0">
      <selection sqref="A1:N35"/>
    </sheetView>
  </sheetViews>
  <sheetFormatPr defaultRowHeight="15"/>
  <cols>
    <col min="1" max="1" width="4.7109375" customWidth="1"/>
    <col min="2" max="2" width="13" style="2" customWidth="1"/>
    <col min="3" max="3" width="12" customWidth="1"/>
    <col min="4" max="4" width="13.28515625" style="18" customWidth="1"/>
    <col min="5" max="5" width="15" customWidth="1"/>
    <col min="6" max="6" width="16" style="18" customWidth="1"/>
    <col min="7" max="7" width="9.7109375" customWidth="1"/>
    <col min="8" max="8" width="11" style="18" customWidth="1"/>
    <col min="9" max="9" width="10.42578125" customWidth="1"/>
    <col min="10" max="10" width="12.140625" style="18" customWidth="1"/>
    <col min="12" max="12" width="17.140625" style="18" customWidth="1"/>
    <col min="13" max="13" width="7.28515625" customWidth="1"/>
    <col min="14" max="14" width="9.7109375" style="18" customWidth="1"/>
  </cols>
  <sheetData>
    <row r="1" spans="1:28" ht="30" customHeight="1">
      <c r="A1" s="750">
        <v>31</v>
      </c>
      <c r="B1" s="751"/>
      <c r="C1" s="751"/>
      <c r="D1" s="751"/>
      <c r="E1" s="751"/>
      <c r="F1" s="751"/>
      <c r="G1" s="751"/>
      <c r="H1" s="751"/>
      <c r="I1" s="751"/>
      <c r="J1" s="751"/>
      <c r="K1" s="751"/>
      <c r="L1" s="751"/>
      <c r="M1" s="751"/>
      <c r="N1" s="752"/>
    </row>
    <row r="2" spans="1:28" ht="48" customHeight="1">
      <c r="A2" s="976" t="s">
        <v>716</v>
      </c>
      <c r="B2" s="977"/>
      <c r="C2" s="977"/>
      <c r="D2" s="977"/>
      <c r="E2" s="977"/>
      <c r="F2" s="977"/>
      <c r="G2" s="977"/>
      <c r="H2" s="977"/>
      <c r="I2" s="977"/>
      <c r="J2" s="977"/>
      <c r="K2" s="977"/>
      <c r="L2" s="977"/>
      <c r="M2" s="977"/>
      <c r="N2" s="978"/>
    </row>
    <row r="3" spans="1:28" ht="19.5" customHeight="1">
      <c r="A3" s="685" t="s">
        <v>518</v>
      </c>
      <c r="B3" s="979"/>
      <c r="C3" s="979"/>
      <c r="D3" s="979"/>
      <c r="E3" s="979"/>
      <c r="F3" s="979"/>
      <c r="G3" s="979"/>
      <c r="H3" s="979"/>
      <c r="I3" s="979"/>
      <c r="J3" s="979"/>
      <c r="K3" s="979"/>
      <c r="L3" s="979"/>
      <c r="M3" s="979"/>
      <c r="N3" s="980"/>
    </row>
    <row r="4" spans="1:28" ht="22.5" customHeight="1">
      <c r="A4" s="819" t="s">
        <v>55</v>
      </c>
      <c r="B4" s="819" t="s">
        <v>0</v>
      </c>
      <c r="C4" s="957" t="s">
        <v>521</v>
      </c>
      <c r="D4" s="957"/>
      <c r="E4" s="957"/>
      <c r="F4" s="957"/>
      <c r="G4" s="957" t="s">
        <v>522</v>
      </c>
      <c r="H4" s="957"/>
      <c r="I4" s="957" t="s">
        <v>523</v>
      </c>
      <c r="J4" s="957"/>
      <c r="K4" s="957" t="s">
        <v>524</v>
      </c>
      <c r="L4" s="957"/>
      <c r="M4" s="957" t="s">
        <v>525</v>
      </c>
      <c r="N4" s="957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</row>
    <row r="5" spans="1:28" s="190" customFormat="1" ht="25.5" customHeight="1">
      <c r="A5" s="819"/>
      <c r="B5" s="819"/>
      <c r="C5" s="576" t="s">
        <v>661</v>
      </c>
      <c r="D5" s="591" t="s">
        <v>526</v>
      </c>
      <c r="E5" s="576" t="s">
        <v>527</v>
      </c>
      <c r="F5" s="591" t="s">
        <v>528</v>
      </c>
      <c r="G5" s="576" t="s">
        <v>529</v>
      </c>
      <c r="H5" s="591" t="s">
        <v>67</v>
      </c>
      <c r="I5" s="576" t="s">
        <v>529</v>
      </c>
      <c r="J5" s="591" t="s">
        <v>67</v>
      </c>
      <c r="K5" s="576" t="s">
        <v>530</v>
      </c>
      <c r="L5" s="591" t="s">
        <v>67</v>
      </c>
      <c r="M5" s="576" t="s">
        <v>529</v>
      </c>
      <c r="N5" s="591" t="s">
        <v>67</v>
      </c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28">
      <c r="A6" s="221">
        <v>1</v>
      </c>
      <c r="B6" s="221" t="s">
        <v>4</v>
      </c>
      <c r="C6" s="221">
        <v>106</v>
      </c>
      <c r="D6" s="276">
        <v>0.63</v>
      </c>
      <c r="E6" s="221">
        <v>0</v>
      </c>
      <c r="F6" s="276">
        <v>0</v>
      </c>
      <c r="G6" s="221">
        <v>0</v>
      </c>
      <c r="H6" s="276">
        <v>0</v>
      </c>
      <c r="I6" s="221">
        <v>291</v>
      </c>
      <c r="J6" s="276">
        <v>91.25</v>
      </c>
      <c r="K6" s="221">
        <v>1517</v>
      </c>
      <c r="L6" s="276">
        <v>115.66</v>
      </c>
      <c r="M6" s="221">
        <v>0</v>
      </c>
      <c r="N6" s="276">
        <v>0</v>
      </c>
    </row>
    <row r="7" spans="1:28">
      <c r="A7" s="221">
        <v>2</v>
      </c>
      <c r="B7" s="221" t="s">
        <v>5</v>
      </c>
      <c r="C7" s="221">
        <v>1352</v>
      </c>
      <c r="D7" s="276">
        <v>12.19</v>
      </c>
      <c r="E7" s="221">
        <v>810</v>
      </c>
      <c r="F7" s="276">
        <v>11.79</v>
      </c>
      <c r="G7" s="221">
        <v>46</v>
      </c>
      <c r="H7" s="276">
        <v>3.67</v>
      </c>
      <c r="I7" s="221">
        <v>3406</v>
      </c>
      <c r="J7" s="276">
        <v>73.78</v>
      </c>
      <c r="K7" s="221">
        <v>23177</v>
      </c>
      <c r="L7" s="276">
        <v>112.8</v>
      </c>
      <c r="M7" s="221">
        <v>631</v>
      </c>
      <c r="N7" s="276">
        <v>8.9700000000000006</v>
      </c>
    </row>
    <row r="8" spans="1:28">
      <c r="A8" s="221">
        <v>3</v>
      </c>
      <c r="B8" s="221" t="s">
        <v>6</v>
      </c>
      <c r="C8" s="221">
        <v>0</v>
      </c>
      <c r="D8" s="276">
        <v>0</v>
      </c>
      <c r="E8" s="221">
        <v>103</v>
      </c>
      <c r="F8" s="276">
        <v>0</v>
      </c>
      <c r="G8" s="221">
        <v>0</v>
      </c>
      <c r="H8" s="276">
        <v>0</v>
      </c>
      <c r="I8" s="221">
        <v>0</v>
      </c>
      <c r="J8" s="276">
        <v>0</v>
      </c>
      <c r="K8" s="221">
        <v>9424</v>
      </c>
      <c r="L8" s="276">
        <v>0</v>
      </c>
      <c r="M8" s="221">
        <v>0</v>
      </c>
      <c r="N8" s="276">
        <v>0</v>
      </c>
    </row>
    <row r="9" spans="1:28">
      <c r="A9" s="221">
        <v>4</v>
      </c>
      <c r="B9" s="221" t="s">
        <v>7</v>
      </c>
      <c r="C9" s="221">
        <v>157</v>
      </c>
      <c r="D9" s="276">
        <v>13.07</v>
      </c>
      <c r="E9" s="221">
        <v>0</v>
      </c>
      <c r="F9" s="276">
        <v>0</v>
      </c>
      <c r="G9" s="221">
        <v>209</v>
      </c>
      <c r="H9" s="276">
        <v>38.17</v>
      </c>
      <c r="I9" s="221">
        <v>122</v>
      </c>
      <c r="J9" s="276">
        <v>7.09</v>
      </c>
      <c r="K9" s="221">
        <v>1163</v>
      </c>
      <c r="L9" s="276">
        <v>124.62</v>
      </c>
      <c r="M9" s="221">
        <v>0</v>
      </c>
      <c r="N9" s="276">
        <v>0</v>
      </c>
    </row>
    <row r="10" spans="1:28">
      <c r="A10" s="221">
        <v>5</v>
      </c>
      <c r="B10" s="221" t="s">
        <v>8</v>
      </c>
      <c r="C10" s="221">
        <v>53</v>
      </c>
      <c r="D10" s="276">
        <v>0</v>
      </c>
      <c r="E10" s="221">
        <v>0</v>
      </c>
      <c r="F10" s="276">
        <v>0</v>
      </c>
      <c r="G10" s="221">
        <v>0</v>
      </c>
      <c r="H10" s="276">
        <v>0</v>
      </c>
      <c r="I10" s="221">
        <v>0</v>
      </c>
      <c r="J10" s="276">
        <v>0</v>
      </c>
      <c r="K10" s="221">
        <v>58</v>
      </c>
      <c r="L10" s="276">
        <v>57.51</v>
      </c>
      <c r="M10" s="221">
        <v>0</v>
      </c>
      <c r="N10" s="276">
        <v>0</v>
      </c>
    </row>
    <row r="11" spans="1:28">
      <c r="A11" s="221">
        <v>6</v>
      </c>
      <c r="B11" s="221" t="s">
        <v>9</v>
      </c>
      <c r="C11" s="221">
        <v>5</v>
      </c>
      <c r="D11" s="276">
        <v>0</v>
      </c>
      <c r="E11" s="221">
        <v>17</v>
      </c>
      <c r="F11" s="276">
        <v>0</v>
      </c>
      <c r="G11" s="221">
        <v>0</v>
      </c>
      <c r="H11" s="276">
        <v>0</v>
      </c>
      <c r="I11" s="221">
        <v>22</v>
      </c>
      <c r="J11" s="276">
        <v>0</v>
      </c>
      <c r="K11" s="221">
        <v>165</v>
      </c>
      <c r="L11" s="276">
        <v>0</v>
      </c>
      <c r="M11" s="221">
        <v>0</v>
      </c>
      <c r="N11" s="276">
        <v>0</v>
      </c>
    </row>
    <row r="12" spans="1:28">
      <c r="A12" s="221">
        <v>7</v>
      </c>
      <c r="B12" s="221" t="s">
        <v>11</v>
      </c>
      <c r="C12" s="221">
        <v>5309</v>
      </c>
      <c r="D12" s="276">
        <v>100.73</v>
      </c>
      <c r="E12" s="221">
        <v>0</v>
      </c>
      <c r="F12" s="276">
        <v>0</v>
      </c>
      <c r="G12" s="221">
        <v>0</v>
      </c>
      <c r="H12" s="276">
        <v>0</v>
      </c>
      <c r="I12" s="221">
        <v>1158</v>
      </c>
      <c r="J12" s="276">
        <v>196.12</v>
      </c>
      <c r="K12" s="221">
        <v>1225</v>
      </c>
      <c r="L12" s="276">
        <v>53.54</v>
      </c>
      <c r="M12" s="221">
        <v>0</v>
      </c>
      <c r="N12" s="276">
        <v>0</v>
      </c>
    </row>
    <row r="13" spans="1:28">
      <c r="A13" s="221">
        <v>8</v>
      </c>
      <c r="B13" s="221" t="s">
        <v>12</v>
      </c>
      <c r="C13" s="221">
        <v>0</v>
      </c>
      <c r="D13" s="276">
        <v>0</v>
      </c>
      <c r="E13" s="221">
        <v>0</v>
      </c>
      <c r="F13" s="276">
        <v>0</v>
      </c>
      <c r="G13" s="221">
        <v>0</v>
      </c>
      <c r="H13" s="276">
        <v>0</v>
      </c>
      <c r="I13" s="221">
        <v>0</v>
      </c>
      <c r="J13" s="276">
        <v>0</v>
      </c>
      <c r="K13" s="221">
        <v>0</v>
      </c>
      <c r="L13" s="276">
        <v>0</v>
      </c>
      <c r="M13" s="221">
        <v>0</v>
      </c>
      <c r="N13" s="276">
        <v>0</v>
      </c>
    </row>
    <row r="14" spans="1:28">
      <c r="A14" s="221">
        <v>9</v>
      </c>
      <c r="B14" s="221" t="s">
        <v>13</v>
      </c>
      <c r="C14" s="221">
        <v>8409</v>
      </c>
      <c r="D14" s="276">
        <v>171.53</v>
      </c>
      <c r="E14" s="221">
        <v>0</v>
      </c>
      <c r="F14" s="276">
        <v>0</v>
      </c>
      <c r="G14" s="221">
        <v>0</v>
      </c>
      <c r="H14" s="276">
        <v>0</v>
      </c>
      <c r="I14" s="221">
        <v>637</v>
      </c>
      <c r="J14" s="276">
        <v>104.32</v>
      </c>
      <c r="K14" s="221">
        <v>6269</v>
      </c>
      <c r="L14" s="276">
        <v>194.76</v>
      </c>
      <c r="M14" s="221">
        <v>0</v>
      </c>
      <c r="N14" s="276">
        <v>0</v>
      </c>
    </row>
    <row r="15" spans="1:28">
      <c r="A15" s="277">
        <v>10</v>
      </c>
      <c r="B15" s="277" t="s">
        <v>14</v>
      </c>
      <c r="C15" s="277">
        <v>285</v>
      </c>
      <c r="D15" s="278">
        <v>525</v>
      </c>
      <c r="E15" s="277">
        <v>21</v>
      </c>
      <c r="F15" s="278">
        <v>1.27</v>
      </c>
      <c r="G15" s="277">
        <v>0</v>
      </c>
      <c r="H15" s="278">
        <v>0</v>
      </c>
      <c r="I15" s="277">
        <v>65</v>
      </c>
      <c r="J15" s="278">
        <v>111</v>
      </c>
      <c r="K15" s="277">
        <v>9051</v>
      </c>
      <c r="L15" s="278">
        <v>1680</v>
      </c>
      <c r="M15" s="277">
        <v>127</v>
      </c>
      <c r="N15" s="278">
        <v>5</v>
      </c>
    </row>
    <row r="16" spans="1:28">
      <c r="A16" s="157">
        <v>11</v>
      </c>
      <c r="B16" s="157" t="s">
        <v>15</v>
      </c>
      <c r="C16" s="157">
        <v>1</v>
      </c>
      <c r="D16" s="147">
        <v>0.65</v>
      </c>
      <c r="E16" s="157">
        <v>0</v>
      </c>
      <c r="F16" s="147">
        <v>0</v>
      </c>
      <c r="G16" s="157">
        <v>2</v>
      </c>
      <c r="H16" s="147">
        <v>0.11</v>
      </c>
      <c r="I16" s="157">
        <v>3</v>
      </c>
      <c r="J16" s="147">
        <v>0.55000000000000004</v>
      </c>
      <c r="K16" s="157">
        <v>0</v>
      </c>
      <c r="L16" s="147">
        <v>0</v>
      </c>
      <c r="M16" s="157">
        <v>0</v>
      </c>
      <c r="N16" s="147">
        <v>0</v>
      </c>
    </row>
    <row r="17" spans="1:28">
      <c r="A17" s="157">
        <v>12</v>
      </c>
      <c r="B17" s="157" t="s">
        <v>16</v>
      </c>
      <c r="C17" s="157">
        <v>2473025</v>
      </c>
      <c r="D17" s="147">
        <v>57396.800000000003</v>
      </c>
      <c r="E17" s="157">
        <v>0</v>
      </c>
      <c r="F17" s="147">
        <v>0</v>
      </c>
      <c r="G17" s="157">
        <v>0</v>
      </c>
      <c r="H17" s="147">
        <v>0</v>
      </c>
      <c r="I17" s="157">
        <v>0</v>
      </c>
      <c r="J17" s="147">
        <v>0</v>
      </c>
      <c r="K17" s="157">
        <v>0</v>
      </c>
      <c r="L17" s="147">
        <v>0</v>
      </c>
      <c r="M17" s="157">
        <v>0</v>
      </c>
      <c r="N17" s="147">
        <v>0</v>
      </c>
    </row>
    <row r="18" spans="1:28">
      <c r="A18" s="157">
        <v>13</v>
      </c>
      <c r="B18" s="157" t="s">
        <v>17</v>
      </c>
      <c r="C18" s="157">
        <v>0</v>
      </c>
      <c r="D18" s="147">
        <v>0</v>
      </c>
      <c r="E18" s="157">
        <v>0</v>
      </c>
      <c r="F18" s="147">
        <v>0</v>
      </c>
      <c r="G18" s="157">
        <v>0</v>
      </c>
      <c r="H18" s="147">
        <v>0</v>
      </c>
      <c r="I18" s="157">
        <v>234</v>
      </c>
      <c r="J18" s="147">
        <v>6.23</v>
      </c>
      <c r="K18" s="157">
        <v>567</v>
      </c>
      <c r="L18" s="147">
        <v>25.67</v>
      </c>
      <c r="M18" s="157">
        <v>0</v>
      </c>
      <c r="N18" s="147">
        <v>0</v>
      </c>
    </row>
    <row r="19" spans="1:28">
      <c r="A19" s="157">
        <v>14</v>
      </c>
      <c r="B19" s="157" t="s">
        <v>18</v>
      </c>
      <c r="C19" s="157">
        <v>0</v>
      </c>
      <c r="D19" s="147">
        <v>0</v>
      </c>
      <c r="E19" s="157">
        <v>0</v>
      </c>
      <c r="F19" s="147">
        <v>0</v>
      </c>
      <c r="G19" s="157">
        <v>0</v>
      </c>
      <c r="H19" s="147">
        <v>0</v>
      </c>
      <c r="I19" s="157">
        <v>0</v>
      </c>
      <c r="J19" s="147">
        <v>0</v>
      </c>
      <c r="K19" s="157">
        <v>0</v>
      </c>
      <c r="L19" s="147">
        <v>0</v>
      </c>
      <c r="M19" s="157">
        <v>0</v>
      </c>
      <c r="N19" s="147">
        <v>0</v>
      </c>
    </row>
    <row r="20" spans="1:28">
      <c r="A20" s="157">
        <v>15</v>
      </c>
      <c r="B20" s="157" t="s">
        <v>19</v>
      </c>
      <c r="C20" s="157">
        <v>0</v>
      </c>
      <c r="D20" s="147">
        <v>0</v>
      </c>
      <c r="E20" s="157">
        <v>0</v>
      </c>
      <c r="F20" s="147">
        <v>0</v>
      </c>
      <c r="G20" s="157">
        <v>0</v>
      </c>
      <c r="H20" s="147">
        <v>0</v>
      </c>
      <c r="I20" s="157">
        <v>0</v>
      </c>
      <c r="J20" s="147">
        <v>0</v>
      </c>
      <c r="K20" s="157">
        <v>0</v>
      </c>
      <c r="L20" s="147">
        <v>0</v>
      </c>
      <c r="M20" s="157">
        <v>0</v>
      </c>
      <c r="N20" s="147">
        <v>0</v>
      </c>
    </row>
    <row r="21" spans="1:28">
      <c r="A21" s="157">
        <v>16</v>
      </c>
      <c r="B21" s="157" t="s">
        <v>20</v>
      </c>
      <c r="C21" s="157">
        <v>13225</v>
      </c>
      <c r="D21" s="147">
        <v>435.9</v>
      </c>
      <c r="E21" s="157">
        <v>0</v>
      </c>
      <c r="F21" s="147">
        <v>0</v>
      </c>
      <c r="G21" s="157">
        <v>0</v>
      </c>
      <c r="H21" s="147">
        <v>0</v>
      </c>
      <c r="I21" s="157">
        <v>7313</v>
      </c>
      <c r="J21" s="147">
        <v>333.76</v>
      </c>
      <c r="K21" s="157">
        <v>284</v>
      </c>
      <c r="L21" s="147">
        <v>284.51</v>
      </c>
      <c r="M21" s="157">
        <v>0</v>
      </c>
      <c r="N21" s="147">
        <v>0</v>
      </c>
    </row>
    <row r="22" spans="1:28" ht="15" customHeight="1">
      <c r="A22" s="974" t="s">
        <v>205</v>
      </c>
      <c r="B22" s="975"/>
      <c r="C22" s="272">
        <v>2501927</v>
      </c>
      <c r="D22" s="273">
        <v>58656.5</v>
      </c>
      <c r="E22" s="272">
        <v>951</v>
      </c>
      <c r="F22" s="273">
        <v>13.06</v>
      </c>
      <c r="G22" s="272">
        <v>257</v>
      </c>
      <c r="H22" s="273">
        <v>41.95</v>
      </c>
      <c r="I22" s="272">
        <v>13251</v>
      </c>
      <c r="J22" s="273">
        <v>924.1</v>
      </c>
      <c r="K22" s="272">
        <v>52900</v>
      </c>
      <c r="L22" s="273">
        <v>2649.07</v>
      </c>
      <c r="M22" s="272">
        <v>758</v>
      </c>
      <c r="N22" s="273">
        <v>13.97</v>
      </c>
    </row>
    <row r="23" spans="1:28">
      <c r="A23" s="157">
        <v>1</v>
      </c>
      <c r="B23" s="157" t="s">
        <v>24</v>
      </c>
      <c r="C23" s="157">
        <v>0</v>
      </c>
      <c r="D23" s="147">
        <v>0</v>
      </c>
      <c r="E23" s="157">
        <v>0</v>
      </c>
      <c r="F23" s="147">
        <v>0</v>
      </c>
      <c r="G23" s="157">
        <v>0</v>
      </c>
      <c r="H23" s="147">
        <v>0</v>
      </c>
      <c r="I23" s="157">
        <v>0</v>
      </c>
      <c r="J23" s="147">
        <v>0</v>
      </c>
      <c r="K23" s="157">
        <v>0</v>
      </c>
      <c r="L23" s="147">
        <v>0</v>
      </c>
      <c r="M23" s="157">
        <v>0</v>
      </c>
      <c r="N23" s="147">
        <v>0</v>
      </c>
    </row>
    <row r="24" spans="1:28" ht="14.25" customHeight="1">
      <c r="A24" s="157">
        <v>2</v>
      </c>
      <c r="B24" s="157" t="s">
        <v>420</v>
      </c>
      <c r="C24" s="157">
        <v>0</v>
      </c>
      <c r="D24" s="147">
        <v>0</v>
      </c>
      <c r="E24" s="157">
        <v>0</v>
      </c>
      <c r="F24" s="147">
        <v>0</v>
      </c>
      <c r="G24" s="157">
        <v>0</v>
      </c>
      <c r="H24" s="147">
        <v>0</v>
      </c>
      <c r="I24" s="157">
        <v>1854</v>
      </c>
      <c r="J24" s="147">
        <v>65</v>
      </c>
      <c r="K24" s="157">
        <v>1854</v>
      </c>
      <c r="L24" s="147">
        <v>72</v>
      </c>
      <c r="M24" s="157">
        <v>0</v>
      </c>
      <c r="N24" s="147">
        <v>0</v>
      </c>
      <c r="O24" s="183"/>
      <c r="P24" s="183"/>
      <c r="Q24" s="183"/>
      <c r="R24" s="183"/>
      <c r="S24" s="183"/>
      <c r="T24" s="183"/>
      <c r="U24" s="183"/>
      <c r="V24" s="183"/>
      <c r="W24" s="183"/>
      <c r="X24" s="183"/>
      <c r="Y24" s="183"/>
      <c r="Z24" s="183"/>
      <c r="AA24" s="183"/>
      <c r="AB24" s="183"/>
    </row>
    <row r="25" spans="1:28" s="183" customFormat="1">
      <c r="A25" s="323">
        <v>3</v>
      </c>
      <c r="B25" s="323" t="s">
        <v>21</v>
      </c>
      <c r="C25" s="323">
        <v>32747010</v>
      </c>
      <c r="D25" s="321">
        <v>1720845.17</v>
      </c>
      <c r="E25" s="323">
        <v>0</v>
      </c>
      <c r="F25" s="321">
        <v>0</v>
      </c>
      <c r="G25" s="323">
        <v>20</v>
      </c>
      <c r="H25" s="321">
        <v>2.19</v>
      </c>
      <c r="I25" s="323">
        <v>7583654</v>
      </c>
      <c r="J25" s="321">
        <v>1554612.17</v>
      </c>
      <c r="K25" s="323">
        <v>40680</v>
      </c>
      <c r="L25" s="321">
        <v>1034.44</v>
      </c>
      <c r="M25" s="323">
        <v>0</v>
      </c>
      <c r="N25" s="321">
        <v>0</v>
      </c>
      <c r="O25"/>
      <c r="P25"/>
      <c r="Q25"/>
      <c r="R25"/>
      <c r="S25"/>
      <c r="T25"/>
      <c r="U25"/>
      <c r="V25"/>
      <c r="W25"/>
      <c r="X25"/>
      <c r="Y25"/>
      <c r="Z25"/>
      <c r="AA25"/>
      <c r="AB25"/>
    </row>
    <row r="26" spans="1:28">
      <c r="A26" s="157">
        <v>4</v>
      </c>
      <c r="B26" s="157" t="s">
        <v>22</v>
      </c>
      <c r="C26" s="157">
        <v>0</v>
      </c>
      <c r="D26" s="147">
        <v>0</v>
      </c>
      <c r="E26" s="157">
        <v>0</v>
      </c>
      <c r="F26" s="147">
        <v>0</v>
      </c>
      <c r="G26" s="157">
        <v>0</v>
      </c>
      <c r="H26" s="147">
        <v>0</v>
      </c>
      <c r="I26" s="157">
        <v>0</v>
      </c>
      <c r="J26" s="147">
        <v>0</v>
      </c>
      <c r="K26" s="157">
        <v>0</v>
      </c>
      <c r="L26" s="147">
        <v>0</v>
      </c>
      <c r="M26" s="157">
        <v>0</v>
      </c>
      <c r="N26" s="147">
        <v>0</v>
      </c>
    </row>
    <row r="27" spans="1:28">
      <c r="A27" s="157">
        <v>5</v>
      </c>
      <c r="B27" s="157" t="s">
        <v>10</v>
      </c>
      <c r="C27" s="157">
        <v>9121</v>
      </c>
      <c r="D27" s="147">
        <v>147.63</v>
      </c>
      <c r="E27" s="157">
        <v>5</v>
      </c>
      <c r="F27" s="147">
        <v>0</v>
      </c>
      <c r="G27" s="157">
        <v>179</v>
      </c>
      <c r="H27" s="147">
        <v>5.24</v>
      </c>
      <c r="I27" s="157">
        <v>267</v>
      </c>
      <c r="J27" s="147">
        <v>22.91</v>
      </c>
      <c r="K27" s="157">
        <v>1790</v>
      </c>
      <c r="L27" s="147">
        <v>46.06</v>
      </c>
      <c r="M27" s="157">
        <v>0</v>
      </c>
      <c r="N27" s="147">
        <v>0</v>
      </c>
    </row>
    <row r="28" spans="1:28">
      <c r="A28" s="157">
        <v>6</v>
      </c>
      <c r="B28" s="157" t="s">
        <v>23</v>
      </c>
      <c r="C28" s="157">
        <v>0</v>
      </c>
      <c r="D28" s="147">
        <v>0</v>
      </c>
      <c r="E28" s="157">
        <v>0</v>
      </c>
      <c r="F28" s="147">
        <v>0</v>
      </c>
      <c r="G28" s="157">
        <v>0</v>
      </c>
      <c r="H28" s="147">
        <v>0</v>
      </c>
      <c r="I28" s="157">
        <v>0</v>
      </c>
      <c r="J28" s="147">
        <v>0</v>
      </c>
      <c r="K28" s="157">
        <v>0</v>
      </c>
      <c r="L28" s="147">
        <v>0</v>
      </c>
      <c r="M28" s="157">
        <v>0</v>
      </c>
      <c r="N28" s="147">
        <v>0</v>
      </c>
    </row>
    <row r="29" spans="1:28">
      <c r="A29" s="157">
        <v>7</v>
      </c>
      <c r="B29" s="157" t="s">
        <v>181</v>
      </c>
      <c r="C29" s="157">
        <v>0</v>
      </c>
      <c r="D29" s="147">
        <v>0</v>
      </c>
      <c r="E29" s="157">
        <v>0</v>
      </c>
      <c r="F29" s="147">
        <v>0</v>
      </c>
      <c r="G29" s="157">
        <v>0</v>
      </c>
      <c r="H29" s="147">
        <v>0</v>
      </c>
      <c r="I29" s="157">
        <v>0</v>
      </c>
      <c r="J29" s="147">
        <v>0</v>
      </c>
      <c r="K29" s="157">
        <v>4426</v>
      </c>
      <c r="L29" s="147">
        <v>0.67</v>
      </c>
      <c r="M29" s="157">
        <v>0</v>
      </c>
      <c r="N29" s="147">
        <v>0</v>
      </c>
    </row>
    <row r="30" spans="1:28">
      <c r="A30" s="157">
        <v>8</v>
      </c>
      <c r="B30" s="157" t="s">
        <v>25</v>
      </c>
      <c r="C30" s="157">
        <v>0</v>
      </c>
      <c r="D30" s="147">
        <v>0</v>
      </c>
      <c r="E30" s="157">
        <v>0</v>
      </c>
      <c r="F30" s="147">
        <v>0</v>
      </c>
      <c r="G30" s="157">
        <v>0</v>
      </c>
      <c r="H30" s="147">
        <v>0</v>
      </c>
      <c r="I30" s="157">
        <v>0</v>
      </c>
      <c r="J30" s="147">
        <v>0</v>
      </c>
      <c r="K30" s="157">
        <v>0</v>
      </c>
      <c r="L30" s="147">
        <v>0</v>
      </c>
      <c r="M30" s="157">
        <v>0</v>
      </c>
      <c r="N30" s="147">
        <v>0</v>
      </c>
    </row>
    <row r="31" spans="1:28" ht="15" customHeight="1">
      <c r="A31" s="974" t="s">
        <v>206</v>
      </c>
      <c r="B31" s="975"/>
      <c r="C31" s="272">
        <v>32756131</v>
      </c>
      <c r="D31" s="273">
        <v>1720992.8</v>
      </c>
      <c r="E31" s="272">
        <v>5</v>
      </c>
      <c r="F31" s="273">
        <v>0</v>
      </c>
      <c r="G31" s="272">
        <v>199</v>
      </c>
      <c r="H31" s="273">
        <v>7.43</v>
      </c>
      <c r="I31" s="272">
        <v>7585775</v>
      </c>
      <c r="J31" s="273">
        <v>1554700.08</v>
      </c>
      <c r="K31" s="272">
        <v>48750</v>
      </c>
      <c r="L31" s="273">
        <v>1153.17</v>
      </c>
      <c r="M31" s="272">
        <v>0</v>
      </c>
      <c r="N31" s="273">
        <v>0</v>
      </c>
    </row>
    <row r="32" spans="1:28">
      <c r="A32" s="157">
        <v>1</v>
      </c>
      <c r="B32" s="157" t="s">
        <v>27</v>
      </c>
      <c r="C32" s="157">
        <v>0</v>
      </c>
      <c r="D32" s="147">
        <v>0</v>
      </c>
      <c r="E32" s="157">
        <v>0</v>
      </c>
      <c r="F32" s="147">
        <v>0</v>
      </c>
      <c r="G32" s="157">
        <v>0</v>
      </c>
      <c r="H32" s="147">
        <v>0</v>
      </c>
      <c r="I32" s="157">
        <v>0</v>
      </c>
      <c r="J32" s="147">
        <v>0</v>
      </c>
      <c r="K32" s="157">
        <v>0</v>
      </c>
      <c r="L32" s="147">
        <v>0</v>
      </c>
      <c r="M32" s="157">
        <v>0</v>
      </c>
      <c r="N32" s="147">
        <v>0</v>
      </c>
    </row>
    <row r="33" spans="1:14" ht="15" customHeight="1">
      <c r="A33" s="974" t="s">
        <v>98</v>
      </c>
      <c r="B33" s="975"/>
      <c r="C33" s="272">
        <v>0</v>
      </c>
      <c r="D33" s="273">
        <v>0</v>
      </c>
      <c r="E33" s="272">
        <v>0</v>
      </c>
      <c r="F33" s="273">
        <v>0</v>
      </c>
      <c r="G33" s="272">
        <v>0</v>
      </c>
      <c r="H33" s="273">
        <v>0</v>
      </c>
      <c r="I33" s="272">
        <v>0</v>
      </c>
      <c r="J33" s="273">
        <v>0</v>
      </c>
      <c r="K33" s="272">
        <v>0</v>
      </c>
      <c r="L33" s="273">
        <v>0</v>
      </c>
      <c r="M33" s="272">
        <v>0</v>
      </c>
      <c r="N33" s="273">
        <v>0</v>
      </c>
    </row>
    <row r="34" spans="1:14">
      <c r="A34" s="157">
        <v>1</v>
      </c>
      <c r="B34" s="157" t="s">
        <v>28</v>
      </c>
      <c r="C34" s="157">
        <v>0</v>
      </c>
      <c r="D34" s="147">
        <v>0</v>
      </c>
      <c r="E34" s="157">
        <v>0</v>
      </c>
      <c r="F34" s="147">
        <v>0</v>
      </c>
      <c r="G34" s="157">
        <v>0</v>
      </c>
      <c r="H34" s="147">
        <v>0</v>
      </c>
      <c r="I34" s="157">
        <v>0</v>
      </c>
      <c r="J34" s="147">
        <v>0</v>
      </c>
      <c r="K34" s="157">
        <v>16481</v>
      </c>
      <c r="L34" s="147">
        <v>720.94</v>
      </c>
      <c r="M34" s="157">
        <v>0</v>
      </c>
      <c r="N34" s="147">
        <v>0</v>
      </c>
    </row>
    <row r="35" spans="1:14" ht="15" customHeight="1">
      <c r="A35" s="974" t="s">
        <v>87</v>
      </c>
      <c r="B35" s="975"/>
      <c r="C35" s="272">
        <v>35258058</v>
      </c>
      <c r="D35" s="273">
        <v>1779649.3</v>
      </c>
      <c r="E35" s="272">
        <v>956</v>
      </c>
      <c r="F35" s="273">
        <v>13.06</v>
      </c>
      <c r="G35" s="272">
        <v>456</v>
      </c>
      <c r="H35" s="273">
        <v>49.38</v>
      </c>
      <c r="I35" s="272">
        <v>7599026</v>
      </c>
      <c r="J35" s="273">
        <v>1555624.18</v>
      </c>
      <c r="K35" s="272">
        <v>118131</v>
      </c>
      <c r="L35" s="273">
        <v>4523.18</v>
      </c>
      <c r="M35" s="272">
        <v>758</v>
      </c>
      <c r="N35" s="273">
        <v>13.97</v>
      </c>
    </row>
  </sheetData>
  <mergeCells count="14">
    <mergeCell ref="A35:B35"/>
    <mergeCell ref="A33:B33"/>
    <mergeCell ref="A31:B31"/>
    <mergeCell ref="A22:B22"/>
    <mergeCell ref="A1:N1"/>
    <mergeCell ref="A2:N2"/>
    <mergeCell ref="A3:N3"/>
    <mergeCell ref="A4:A5"/>
    <mergeCell ref="B4:B5"/>
    <mergeCell ref="C4:F4"/>
    <mergeCell ref="G4:H4"/>
    <mergeCell ref="I4:J4"/>
    <mergeCell ref="K4:L4"/>
    <mergeCell ref="M4:N4"/>
  </mergeCells>
  <printOptions gridLines="1"/>
  <pageMargins left="0.49" right="0.25" top="0.65" bottom="0.75" header="0.3" footer="0.3"/>
  <pageSetup paperSize="9" scale="85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theme="3" tint="0.59999389629810485"/>
  </sheetPr>
  <dimension ref="A1:E33"/>
  <sheetViews>
    <sheetView topLeftCell="A4" workbookViewId="0">
      <selection sqref="A1:E33"/>
    </sheetView>
  </sheetViews>
  <sheetFormatPr defaultRowHeight="15"/>
  <cols>
    <col min="1" max="1" width="8.28515625" customWidth="1"/>
    <col min="2" max="2" width="14.85546875" style="2" customWidth="1"/>
    <col min="3" max="3" width="20.140625" customWidth="1"/>
    <col min="4" max="4" width="23.140625" customWidth="1"/>
    <col min="5" max="5" width="24.5703125" customWidth="1"/>
  </cols>
  <sheetData>
    <row r="1" spans="1:5" ht="22.5" customHeight="1">
      <c r="A1" s="706">
        <v>32</v>
      </c>
      <c r="B1" s="707"/>
      <c r="C1" s="707"/>
      <c r="D1" s="707"/>
      <c r="E1" s="708"/>
    </row>
    <row r="2" spans="1:5" ht="63" customHeight="1">
      <c r="A2" s="774" t="s">
        <v>531</v>
      </c>
      <c r="B2" s="775"/>
      <c r="C2" s="775"/>
      <c r="D2" s="775"/>
      <c r="E2" s="950"/>
    </row>
    <row r="3" spans="1:5" ht="30">
      <c r="A3" s="572" t="s">
        <v>55</v>
      </c>
      <c r="B3" s="572" t="s">
        <v>0</v>
      </c>
      <c r="C3" s="572" t="s">
        <v>532</v>
      </c>
      <c r="D3" s="572" t="s">
        <v>533</v>
      </c>
      <c r="E3" s="572" t="s">
        <v>534</v>
      </c>
    </row>
    <row r="4" spans="1:5">
      <c r="A4" s="221">
        <v>1</v>
      </c>
      <c r="B4" s="221" t="s">
        <v>4</v>
      </c>
      <c r="C4" s="221">
        <v>3158</v>
      </c>
      <c r="D4" s="221">
        <v>459</v>
      </c>
      <c r="E4" s="221">
        <v>459</v>
      </c>
    </row>
    <row r="5" spans="1:5">
      <c r="A5" s="221">
        <v>2</v>
      </c>
      <c r="B5" s="221" t="s">
        <v>5</v>
      </c>
      <c r="C5" s="221">
        <v>44555</v>
      </c>
      <c r="D5" s="221">
        <v>35427</v>
      </c>
      <c r="E5" s="221">
        <v>32764</v>
      </c>
    </row>
    <row r="6" spans="1:5">
      <c r="A6" s="221">
        <v>3</v>
      </c>
      <c r="B6" s="221" t="s">
        <v>6</v>
      </c>
      <c r="C6" s="221">
        <v>23595</v>
      </c>
      <c r="D6" s="221">
        <v>16071</v>
      </c>
      <c r="E6" s="221">
        <v>16071</v>
      </c>
    </row>
    <row r="7" spans="1:5">
      <c r="A7" s="221">
        <v>4</v>
      </c>
      <c r="B7" s="221" t="s">
        <v>7</v>
      </c>
      <c r="C7" s="221">
        <v>1772</v>
      </c>
      <c r="D7" s="221">
        <v>523</v>
      </c>
      <c r="E7" s="221">
        <v>346</v>
      </c>
    </row>
    <row r="8" spans="1:5">
      <c r="A8" s="221">
        <v>5</v>
      </c>
      <c r="B8" s="221" t="s">
        <v>8</v>
      </c>
      <c r="C8" s="221">
        <v>37573</v>
      </c>
      <c r="D8" s="221">
        <v>17757</v>
      </c>
      <c r="E8" s="221">
        <v>8048</v>
      </c>
    </row>
    <row r="9" spans="1:5">
      <c r="A9" s="221">
        <v>6</v>
      </c>
      <c r="B9" s="221" t="s">
        <v>9</v>
      </c>
      <c r="C9" s="221">
        <v>33154</v>
      </c>
      <c r="D9" s="221">
        <v>9985</v>
      </c>
      <c r="E9" s="221">
        <v>6751</v>
      </c>
    </row>
    <row r="10" spans="1:5">
      <c r="A10" s="221">
        <v>7</v>
      </c>
      <c r="B10" s="221" t="s">
        <v>11</v>
      </c>
      <c r="C10" s="221">
        <v>4853</v>
      </c>
      <c r="D10" s="221">
        <v>2491</v>
      </c>
      <c r="E10" s="221">
        <v>2491</v>
      </c>
    </row>
    <row r="11" spans="1:5">
      <c r="A11" s="221">
        <v>8</v>
      </c>
      <c r="B11" s="221" t="s">
        <v>12</v>
      </c>
      <c r="C11" s="221">
        <v>2534</v>
      </c>
      <c r="D11" s="221">
        <v>1976</v>
      </c>
      <c r="E11" s="221">
        <v>1976</v>
      </c>
    </row>
    <row r="12" spans="1:5">
      <c r="A12" s="221">
        <v>9</v>
      </c>
      <c r="B12" s="221" t="s">
        <v>13</v>
      </c>
      <c r="C12" s="221">
        <v>3369</v>
      </c>
      <c r="D12" s="221">
        <v>153</v>
      </c>
      <c r="E12" s="221">
        <v>0</v>
      </c>
    </row>
    <row r="13" spans="1:5">
      <c r="A13" s="221">
        <v>10</v>
      </c>
      <c r="B13" s="221" t="s">
        <v>14</v>
      </c>
      <c r="C13" s="221">
        <v>11315</v>
      </c>
      <c r="D13" s="221">
        <v>6500</v>
      </c>
      <c r="E13" s="221">
        <v>6500</v>
      </c>
    </row>
    <row r="14" spans="1:5">
      <c r="A14" s="596">
        <v>11</v>
      </c>
      <c r="B14" s="277" t="s">
        <v>15</v>
      </c>
      <c r="C14" s="277">
        <v>1601</v>
      </c>
      <c r="D14" s="277">
        <v>776</v>
      </c>
      <c r="E14" s="601">
        <v>776</v>
      </c>
    </row>
    <row r="15" spans="1:5">
      <c r="A15" s="597">
        <v>12</v>
      </c>
      <c r="B15" s="157" t="s">
        <v>16</v>
      </c>
      <c r="C15" s="157">
        <v>830148</v>
      </c>
      <c r="D15" s="157">
        <v>263450</v>
      </c>
      <c r="E15" s="602">
        <v>276525</v>
      </c>
    </row>
    <row r="16" spans="1:5">
      <c r="A16" s="597">
        <v>13</v>
      </c>
      <c r="B16" s="157" t="s">
        <v>17</v>
      </c>
      <c r="C16" s="157">
        <v>9345</v>
      </c>
      <c r="D16" s="157">
        <v>6645</v>
      </c>
      <c r="E16" s="602">
        <v>5643</v>
      </c>
    </row>
    <row r="17" spans="1:5">
      <c r="A17" s="597">
        <v>14</v>
      </c>
      <c r="B17" s="157" t="s">
        <v>18</v>
      </c>
      <c r="C17" s="157">
        <v>0</v>
      </c>
      <c r="D17" s="157">
        <v>0</v>
      </c>
      <c r="E17" s="602">
        <v>0</v>
      </c>
    </row>
    <row r="18" spans="1:5">
      <c r="A18" s="597">
        <v>15</v>
      </c>
      <c r="B18" s="157" t="s">
        <v>19</v>
      </c>
      <c r="C18" s="157">
        <v>292</v>
      </c>
      <c r="D18" s="157">
        <v>292</v>
      </c>
      <c r="E18" s="602">
        <v>292</v>
      </c>
    </row>
    <row r="19" spans="1:5">
      <c r="A19" s="597">
        <v>16</v>
      </c>
      <c r="B19" s="157" t="s">
        <v>20</v>
      </c>
      <c r="C19" s="157">
        <v>3066</v>
      </c>
      <c r="D19" s="157">
        <v>1391</v>
      </c>
      <c r="E19" s="602">
        <v>1391</v>
      </c>
    </row>
    <row r="20" spans="1:5" ht="15" customHeight="1">
      <c r="A20" s="603" t="s">
        <v>205</v>
      </c>
      <c r="B20" s="272" t="s">
        <v>54</v>
      </c>
      <c r="C20" s="272">
        <v>1010330</v>
      </c>
      <c r="D20" s="272">
        <v>363896</v>
      </c>
      <c r="E20" s="604">
        <v>360033</v>
      </c>
    </row>
    <row r="21" spans="1:5">
      <c r="A21" s="597">
        <v>1</v>
      </c>
      <c r="B21" s="157" t="s">
        <v>24</v>
      </c>
      <c r="C21" s="157">
        <v>13827</v>
      </c>
      <c r="D21" s="157">
        <v>7959</v>
      </c>
      <c r="E21" s="602">
        <v>7547</v>
      </c>
    </row>
    <row r="22" spans="1:5" ht="16.5" customHeight="1">
      <c r="A22" s="597">
        <v>2</v>
      </c>
      <c r="B22" s="157" t="s">
        <v>26</v>
      </c>
      <c r="C22" s="157">
        <v>2246</v>
      </c>
      <c r="D22" s="157">
        <v>8</v>
      </c>
      <c r="E22" s="602">
        <v>2246</v>
      </c>
    </row>
    <row r="23" spans="1:5">
      <c r="A23" s="597">
        <v>3</v>
      </c>
      <c r="B23" s="157" t="s">
        <v>21</v>
      </c>
      <c r="C23" s="157">
        <v>11468</v>
      </c>
      <c r="D23" s="157">
        <v>5898</v>
      </c>
      <c r="E23" s="602">
        <v>5611</v>
      </c>
    </row>
    <row r="24" spans="1:5">
      <c r="A24" s="597">
        <v>4</v>
      </c>
      <c r="B24" s="157" t="s">
        <v>22</v>
      </c>
      <c r="C24" s="157">
        <v>8039</v>
      </c>
      <c r="D24" s="157">
        <v>4726</v>
      </c>
      <c r="E24" s="602">
        <v>2085</v>
      </c>
    </row>
    <row r="25" spans="1:5">
      <c r="A25" s="597">
        <v>5</v>
      </c>
      <c r="B25" s="157" t="s">
        <v>10</v>
      </c>
      <c r="C25" s="157">
        <v>2705</v>
      </c>
      <c r="D25" s="157">
        <v>1627</v>
      </c>
      <c r="E25" s="602">
        <v>1484</v>
      </c>
    </row>
    <row r="26" spans="1:5">
      <c r="A26" s="597">
        <v>6</v>
      </c>
      <c r="B26" s="157" t="s">
        <v>23</v>
      </c>
      <c r="C26" s="157">
        <v>786</v>
      </c>
      <c r="D26" s="157">
        <v>722</v>
      </c>
      <c r="E26" s="602">
        <v>0</v>
      </c>
    </row>
    <row r="27" spans="1:5">
      <c r="A27" s="597">
        <v>7</v>
      </c>
      <c r="B27" s="157" t="s">
        <v>181</v>
      </c>
      <c r="C27" s="157">
        <v>5944</v>
      </c>
      <c r="D27" s="157">
        <v>3430</v>
      </c>
      <c r="E27" s="602">
        <v>0</v>
      </c>
    </row>
    <row r="28" spans="1:5">
      <c r="A28" s="597">
        <v>8</v>
      </c>
      <c r="B28" s="157" t="s">
        <v>25</v>
      </c>
      <c r="C28" s="157">
        <v>835</v>
      </c>
      <c r="D28" s="157">
        <v>608</v>
      </c>
      <c r="E28" s="602">
        <v>548</v>
      </c>
    </row>
    <row r="29" spans="1:5" ht="15" customHeight="1">
      <c r="A29" s="603" t="s">
        <v>206</v>
      </c>
      <c r="B29" s="272" t="s">
        <v>54</v>
      </c>
      <c r="C29" s="272">
        <v>45850</v>
      </c>
      <c r="D29" s="272">
        <v>24978</v>
      </c>
      <c r="E29" s="604">
        <v>19521</v>
      </c>
    </row>
    <row r="30" spans="1:5">
      <c r="A30" s="597">
        <v>1</v>
      </c>
      <c r="B30" s="157" t="s">
        <v>27</v>
      </c>
      <c r="C30" s="157">
        <v>114540</v>
      </c>
      <c r="D30" s="157">
        <v>104009</v>
      </c>
      <c r="E30" s="602">
        <v>0</v>
      </c>
    </row>
    <row r="31" spans="1:5" ht="15" customHeight="1">
      <c r="A31" s="603" t="s">
        <v>123</v>
      </c>
      <c r="B31" s="272" t="s">
        <v>54</v>
      </c>
      <c r="C31" s="272">
        <v>114540</v>
      </c>
      <c r="D31" s="272">
        <v>104009</v>
      </c>
      <c r="E31" s="604">
        <v>0</v>
      </c>
    </row>
    <row r="32" spans="1:5">
      <c r="A32" s="597">
        <v>1</v>
      </c>
      <c r="B32" s="157" t="s">
        <v>28</v>
      </c>
      <c r="C32" s="157">
        <v>225712</v>
      </c>
      <c r="D32" s="157">
        <v>104874</v>
      </c>
      <c r="E32" s="602">
        <v>104874</v>
      </c>
    </row>
    <row r="33" spans="1:5" ht="15" customHeight="1">
      <c r="A33" s="605" t="s">
        <v>519</v>
      </c>
      <c r="B33" s="606" t="s">
        <v>54</v>
      </c>
      <c r="C33" s="606">
        <v>1396432</v>
      </c>
      <c r="D33" s="606">
        <v>597757</v>
      </c>
      <c r="E33" s="607">
        <v>484428</v>
      </c>
    </row>
  </sheetData>
  <mergeCells count="2">
    <mergeCell ref="A1:E1"/>
    <mergeCell ref="A2:E2"/>
  </mergeCells>
  <pageMargins left="0.78" right="0.25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theme="3" tint="0.59999389629810485"/>
  </sheetPr>
  <dimension ref="A1:L159"/>
  <sheetViews>
    <sheetView topLeftCell="A128" workbookViewId="0">
      <selection sqref="A1:E140"/>
    </sheetView>
  </sheetViews>
  <sheetFormatPr defaultRowHeight="15"/>
  <cols>
    <col min="1" max="1" width="6.5703125" customWidth="1"/>
    <col min="2" max="2" width="19.28515625" bestFit="1" customWidth="1"/>
    <col min="3" max="3" width="20.28515625" bestFit="1" customWidth="1"/>
    <col min="4" max="4" width="16.7109375" bestFit="1" customWidth="1"/>
    <col min="5" max="5" width="29.85546875" bestFit="1" customWidth="1"/>
    <col min="6" max="6" width="14" customWidth="1"/>
    <col min="7" max="7" width="13.85546875" customWidth="1"/>
  </cols>
  <sheetData>
    <row r="1" spans="1:5" ht="24" customHeight="1">
      <c r="A1" s="981">
        <v>33</v>
      </c>
      <c r="B1" s="982"/>
      <c r="C1" s="982"/>
      <c r="D1" s="982"/>
      <c r="E1" s="983"/>
    </row>
    <row r="2" spans="1:5" ht="36" customHeight="1">
      <c r="A2" s="984" t="s">
        <v>298</v>
      </c>
      <c r="B2" s="985"/>
      <c r="C2" s="985"/>
      <c r="D2" s="985"/>
      <c r="E2" s="986"/>
    </row>
    <row r="3" spans="1:5" s="3" customFormat="1" ht="18" customHeight="1">
      <c r="A3" s="219" t="s">
        <v>55</v>
      </c>
      <c r="B3" s="220" t="s">
        <v>299</v>
      </c>
      <c r="C3" s="220" t="s">
        <v>300</v>
      </c>
      <c r="D3" s="220" t="s">
        <v>69</v>
      </c>
      <c r="E3" s="220" t="s">
        <v>301</v>
      </c>
    </row>
    <row r="4" spans="1:5">
      <c r="A4" s="108">
        <v>1</v>
      </c>
      <c r="B4" s="108" t="s">
        <v>38</v>
      </c>
      <c r="C4" s="108" t="s">
        <v>302</v>
      </c>
      <c r="D4" s="108" t="s">
        <v>27</v>
      </c>
      <c r="E4" s="108" t="s">
        <v>303</v>
      </c>
    </row>
    <row r="5" spans="1:5">
      <c r="A5" s="108"/>
      <c r="B5" s="108"/>
      <c r="C5" s="108" t="s">
        <v>304</v>
      </c>
      <c r="D5" s="108"/>
      <c r="E5" s="108" t="s">
        <v>303</v>
      </c>
    </row>
    <row r="6" spans="1:5">
      <c r="A6" s="108"/>
      <c r="B6" s="108"/>
      <c r="C6" s="108" t="s">
        <v>305</v>
      </c>
      <c r="D6" s="108" t="s">
        <v>16</v>
      </c>
      <c r="E6" s="108"/>
    </row>
    <row r="7" spans="1:5">
      <c r="A7" s="108"/>
      <c r="B7" s="108"/>
      <c r="C7" s="108" t="s">
        <v>306</v>
      </c>
      <c r="D7" s="108" t="s">
        <v>307</v>
      </c>
      <c r="E7" s="108" t="s">
        <v>307</v>
      </c>
    </row>
    <row r="8" spans="1:5">
      <c r="A8" s="108"/>
      <c r="B8" s="108"/>
      <c r="C8" s="108" t="s">
        <v>308</v>
      </c>
      <c r="D8" s="108" t="s">
        <v>27</v>
      </c>
      <c r="E8" s="108" t="s">
        <v>309</v>
      </c>
    </row>
    <row r="9" spans="1:5">
      <c r="A9" s="108"/>
      <c r="B9" s="108"/>
      <c r="C9" s="108" t="s">
        <v>310</v>
      </c>
      <c r="D9" s="108" t="s">
        <v>27</v>
      </c>
      <c r="E9" s="108"/>
    </row>
    <row r="10" spans="1:5">
      <c r="A10" s="108">
        <v>2</v>
      </c>
      <c r="B10" s="108" t="s">
        <v>240</v>
      </c>
      <c r="C10" s="108" t="s">
        <v>311</v>
      </c>
      <c r="D10" s="108" t="s">
        <v>27</v>
      </c>
      <c r="E10" s="108"/>
    </row>
    <row r="11" spans="1:5">
      <c r="A11" s="108"/>
      <c r="B11" s="108"/>
      <c r="C11" s="108" t="s">
        <v>457</v>
      </c>
      <c r="D11" s="108" t="s">
        <v>324</v>
      </c>
      <c r="E11" s="108"/>
    </row>
    <row r="12" spans="1:5">
      <c r="A12" s="108"/>
      <c r="B12" s="108"/>
      <c r="C12" s="108" t="s">
        <v>312</v>
      </c>
      <c r="D12" s="108" t="s">
        <v>27</v>
      </c>
      <c r="E12" s="108" t="s">
        <v>313</v>
      </c>
    </row>
    <row r="13" spans="1:5">
      <c r="A13" s="108"/>
      <c r="B13" s="108"/>
      <c r="C13" s="108" t="s">
        <v>458</v>
      </c>
      <c r="D13" s="108" t="s">
        <v>307</v>
      </c>
      <c r="E13" s="108" t="s">
        <v>307</v>
      </c>
    </row>
    <row r="14" spans="1:5">
      <c r="A14" s="108"/>
      <c r="B14" s="108"/>
      <c r="C14" s="108" t="s">
        <v>314</v>
      </c>
      <c r="D14" s="108" t="s">
        <v>16</v>
      </c>
      <c r="E14" s="108"/>
    </row>
    <row r="15" spans="1:5">
      <c r="A15" s="108"/>
      <c r="B15" s="108"/>
      <c r="C15" s="108" t="s">
        <v>315</v>
      </c>
      <c r="D15" s="108" t="s">
        <v>16</v>
      </c>
      <c r="E15" s="108"/>
    </row>
    <row r="16" spans="1:5">
      <c r="A16" s="108"/>
      <c r="B16" s="108"/>
      <c r="C16" s="108"/>
      <c r="D16" s="108"/>
      <c r="E16" s="108"/>
    </row>
    <row r="17" spans="1:12">
      <c r="A17" s="108">
        <v>3</v>
      </c>
      <c r="B17" s="108" t="s">
        <v>239</v>
      </c>
      <c r="C17" s="108" t="s">
        <v>316</v>
      </c>
      <c r="D17" s="108" t="s">
        <v>27</v>
      </c>
      <c r="E17" s="108" t="s">
        <v>313</v>
      </c>
    </row>
    <row r="18" spans="1:12">
      <c r="A18" s="108"/>
      <c r="B18" s="108"/>
      <c r="C18" s="108" t="s">
        <v>317</v>
      </c>
      <c r="D18" s="108" t="s">
        <v>16</v>
      </c>
      <c r="E18" s="108"/>
    </row>
    <row r="19" spans="1:12">
      <c r="A19" s="108"/>
      <c r="B19" s="108"/>
      <c r="C19" s="108" t="s">
        <v>318</v>
      </c>
      <c r="D19" s="108" t="s">
        <v>16</v>
      </c>
      <c r="E19" s="108"/>
    </row>
    <row r="20" spans="1:12">
      <c r="A20" s="108"/>
      <c r="B20" s="108"/>
      <c r="C20" s="108"/>
      <c r="D20" s="108"/>
      <c r="E20" s="108"/>
    </row>
    <row r="21" spans="1:12">
      <c r="A21" s="108">
        <v>4</v>
      </c>
      <c r="B21" s="108" t="s">
        <v>237</v>
      </c>
      <c r="C21" s="212" t="s">
        <v>468</v>
      </c>
      <c r="D21" s="212" t="s">
        <v>16</v>
      </c>
      <c r="E21" s="108"/>
    </row>
    <row r="22" spans="1:12">
      <c r="A22" s="108"/>
      <c r="B22" s="108"/>
      <c r="C22" s="108" t="s">
        <v>319</v>
      </c>
      <c r="D22" s="108" t="s">
        <v>16</v>
      </c>
      <c r="E22" s="108"/>
    </row>
    <row r="23" spans="1:12">
      <c r="A23" s="108"/>
      <c r="B23" s="108"/>
      <c r="C23" s="108" t="s">
        <v>320</v>
      </c>
      <c r="D23" s="108" t="s">
        <v>16</v>
      </c>
      <c r="E23" s="108"/>
    </row>
    <row r="24" spans="1:12">
      <c r="A24" s="108"/>
      <c r="B24" s="108"/>
      <c r="C24" s="108" t="s">
        <v>467</v>
      </c>
      <c r="D24" s="108"/>
      <c r="E24" s="108" t="s">
        <v>322</v>
      </c>
    </row>
    <row r="25" spans="1:12">
      <c r="A25" s="108"/>
      <c r="B25" s="108"/>
      <c r="C25" s="108" t="s">
        <v>321</v>
      </c>
      <c r="D25" s="108"/>
      <c r="E25" s="108"/>
    </row>
    <row r="26" spans="1:12" s="160" customFormat="1">
      <c r="A26" s="108"/>
      <c r="B26" s="108"/>
      <c r="C26" s="108" t="s">
        <v>469</v>
      </c>
      <c r="D26" s="108"/>
      <c r="E26" s="108" t="s">
        <v>322</v>
      </c>
    </row>
    <row r="27" spans="1:12" s="160" customFormat="1">
      <c r="A27" s="108"/>
      <c r="B27" s="108"/>
      <c r="C27" s="108" t="s">
        <v>323</v>
      </c>
      <c r="D27" s="108" t="s">
        <v>307</v>
      </c>
      <c r="E27" s="108" t="s">
        <v>307</v>
      </c>
    </row>
    <row r="28" spans="1:12">
      <c r="A28" s="108"/>
      <c r="B28" s="108"/>
      <c r="C28" s="108"/>
      <c r="D28" s="108"/>
      <c r="E28" s="108"/>
    </row>
    <row r="29" spans="1:12">
      <c r="A29" s="108">
        <v>5</v>
      </c>
      <c r="B29" s="108" t="s">
        <v>464</v>
      </c>
      <c r="C29" s="108" t="s">
        <v>325</v>
      </c>
      <c r="D29" s="108"/>
      <c r="E29" s="108" t="s">
        <v>313</v>
      </c>
      <c r="L29" s="9"/>
    </row>
    <row r="30" spans="1:12">
      <c r="A30" s="108"/>
      <c r="B30" s="108"/>
      <c r="C30" s="108" t="s">
        <v>326</v>
      </c>
      <c r="D30" s="108"/>
      <c r="E30" s="108" t="s">
        <v>327</v>
      </c>
    </row>
    <row r="31" spans="1:12">
      <c r="A31" s="108"/>
      <c r="B31" s="108"/>
      <c r="C31" s="108" t="s">
        <v>328</v>
      </c>
      <c r="D31" s="108" t="s">
        <v>27</v>
      </c>
      <c r="E31" s="108" t="s">
        <v>309</v>
      </c>
    </row>
    <row r="32" spans="1:12">
      <c r="A32" s="108"/>
      <c r="B32" s="108"/>
      <c r="C32" s="108" t="s">
        <v>438</v>
      </c>
      <c r="D32" s="108" t="s">
        <v>16</v>
      </c>
      <c r="E32" s="108"/>
    </row>
    <row r="33" spans="1:5">
      <c r="A33" s="108"/>
      <c r="B33" s="108"/>
      <c r="C33" s="108" t="s">
        <v>329</v>
      </c>
      <c r="D33" s="108"/>
      <c r="E33" s="108" t="s">
        <v>313</v>
      </c>
    </row>
    <row r="34" spans="1:5">
      <c r="A34" s="108"/>
      <c r="B34" s="108"/>
      <c r="C34" s="108" t="s">
        <v>330</v>
      </c>
      <c r="D34" s="108" t="s">
        <v>27</v>
      </c>
      <c r="E34" s="108" t="s">
        <v>331</v>
      </c>
    </row>
    <row r="35" spans="1:5" s="160" customFormat="1">
      <c r="A35" s="108"/>
      <c r="B35" s="108"/>
      <c r="C35" s="108" t="s">
        <v>439</v>
      </c>
      <c r="D35" s="108"/>
      <c r="E35" s="108"/>
    </row>
    <row r="36" spans="1:5" s="160" customFormat="1">
      <c r="A36" s="108"/>
      <c r="B36" s="108"/>
      <c r="C36" s="108" t="s">
        <v>440</v>
      </c>
      <c r="D36" s="108"/>
      <c r="E36" s="108"/>
    </row>
    <row r="37" spans="1:5">
      <c r="A37" s="108"/>
      <c r="B37" s="108"/>
      <c r="C37" s="108"/>
      <c r="D37" s="108"/>
      <c r="E37" s="108"/>
    </row>
    <row r="38" spans="1:5">
      <c r="A38" s="108">
        <v>6</v>
      </c>
      <c r="B38" s="108" t="s">
        <v>234</v>
      </c>
      <c r="C38" s="108" t="s">
        <v>465</v>
      </c>
      <c r="D38" s="108" t="s">
        <v>16</v>
      </c>
      <c r="E38" s="108"/>
    </row>
    <row r="39" spans="1:5">
      <c r="A39" s="108"/>
      <c r="B39" s="108"/>
      <c r="C39" s="108" t="s">
        <v>332</v>
      </c>
      <c r="D39" s="108"/>
      <c r="E39" s="108" t="s">
        <v>327</v>
      </c>
    </row>
    <row r="40" spans="1:5">
      <c r="A40" s="108"/>
      <c r="B40" s="108"/>
      <c r="C40" s="108" t="s">
        <v>333</v>
      </c>
      <c r="D40" s="108"/>
      <c r="E40" s="108" t="s">
        <v>327</v>
      </c>
    </row>
    <row r="41" spans="1:5" s="160" customFormat="1">
      <c r="A41" s="108"/>
      <c r="B41" s="108"/>
      <c r="C41" s="108" t="s">
        <v>466</v>
      </c>
      <c r="D41" s="108"/>
      <c r="E41" s="108"/>
    </row>
    <row r="42" spans="1:5">
      <c r="A42" s="108"/>
      <c r="B42" s="108"/>
      <c r="C42" s="108" t="s">
        <v>334</v>
      </c>
      <c r="D42" s="108" t="s">
        <v>16</v>
      </c>
      <c r="E42" s="108" t="s">
        <v>335</v>
      </c>
    </row>
    <row r="43" spans="1:5" ht="16.5" customHeight="1">
      <c r="A43" s="108"/>
      <c r="B43" s="108"/>
      <c r="C43" s="108" t="s">
        <v>336</v>
      </c>
      <c r="D43" s="108" t="s">
        <v>16</v>
      </c>
      <c r="E43" s="108"/>
    </row>
    <row r="44" spans="1:5" s="55" customFormat="1" ht="12" customHeight="1">
      <c r="A44" s="195"/>
      <c r="B44" s="195"/>
      <c r="C44" s="195"/>
      <c r="D44" s="195"/>
      <c r="E44" s="195"/>
    </row>
    <row r="45" spans="1:5" ht="25.5" customHeight="1">
      <c r="A45" s="183"/>
      <c r="B45" s="183"/>
      <c r="C45" s="183"/>
      <c r="D45" s="183"/>
      <c r="E45" s="183"/>
    </row>
    <row r="46" spans="1:5" s="160" customFormat="1" ht="32.25" customHeight="1">
      <c r="A46" s="987">
        <v>34</v>
      </c>
      <c r="B46" s="988"/>
      <c r="C46" s="988"/>
      <c r="D46" s="988"/>
      <c r="E46" s="989"/>
    </row>
    <row r="47" spans="1:5">
      <c r="A47" s="108">
        <v>7</v>
      </c>
      <c r="B47" s="108" t="s">
        <v>236</v>
      </c>
      <c r="C47" s="108" t="s">
        <v>471</v>
      </c>
      <c r="D47" s="108" t="s">
        <v>16</v>
      </c>
      <c r="E47" s="108" t="s">
        <v>313</v>
      </c>
    </row>
    <row r="48" spans="1:5">
      <c r="A48" s="108"/>
      <c r="B48" s="108"/>
      <c r="C48" s="108" t="s">
        <v>472</v>
      </c>
      <c r="D48" s="108" t="s">
        <v>16</v>
      </c>
      <c r="E48" s="108" t="s">
        <v>313</v>
      </c>
    </row>
    <row r="49" spans="1:5">
      <c r="A49" s="108"/>
      <c r="B49" s="108"/>
      <c r="C49" s="108" t="s">
        <v>337</v>
      </c>
      <c r="D49" s="108" t="s">
        <v>307</v>
      </c>
      <c r="E49" s="108" t="s">
        <v>307</v>
      </c>
    </row>
    <row r="50" spans="1:5">
      <c r="A50" s="108"/>
      <c r="B50" s="108"/>
      <c r="C50" s="108" t="s">
        <v>338</v>
      </c>
      <c r="D50" s="108"/>
      <c r="E50" s="108" t="s">
        <v>339</v>
      </c>
    </row>
    <row r="51" spans="1:5">
      <c r="A51" s="108"/>
      <c r="B51" s="108"/>
      <c r="C51" s="108" t="s">
        <v>340</v>
      </c>
      <c r="D51" s="108"/>
      <c r="E51" s="108" t="s">
        <v>303</v>
      </c>
    </row>
    <row r="52" spans="1:5">
      <c r="A52" s="108"/>
      <c r="B52" s="108"/>
      <c r="C52" s="108" t="s">
        <v>341</v>
      </c>
      <c r="D52" s="108" t="s">
        <v>307</v>
      </c>
      <c r="E52" s="108" t="s">
        <v>307</v>
      </c>
    </row>
    <row r="53" spans="1:5">
      <c r="A53" s="108"/>
      <c r="B53" s="108"/>
      <c r="C53" s="108" t="s">
        <v>342</v>
      </c>
      <c r="D53" s="108" t="s">
        <v>307</v>
      </c>
      <c r="E53" s="108" t="s">
        <v>307</v>
      </c>
    </row>
    <row r="54" spans="1:5">
      <c r="A54" s="108"/>
      <c r="B54" s="108"/>
      <c r="C54" s="108" t="s">
        <v>343</v>
      </c>
      <c r="D54" s="108" t="s">
        <v>307</v>
      </c>
      <c r="E54" s="108" t="s">
        <v>307</v>
      </c>
    </row>
    <row r="55" spans="1:5">
      <c r="A55" s="108"/>
      <c r="B55" s="108"/>
      <c r="C55" s="108" t="s">
        <v>344</v>
      </c>
      <c r="D55" s="108"/>
      <c r="E55" s="108" t="s">
        <v>27</v>
      </c>
    </row>
    <row r="56" spans="1:5">
      <c r="A56" s="108"/>
      <c r="B56" s="108"/>
      <c r="C56" s="108" t="s">
        <v>470</v>
      </c>
      <c r="D56" s="108"/>
      <c r="E56" s="108"/>
    </row>
    <row r="57" spans="1:5" s="160" customFormat="1">
      <c r="A57" s="108"/>
      <c r="B57" s="108"/>
      <c r="C57" s="183"/>
      <c r="D57" s="183"/>
      <c r="E57" s="108"/>
    </row>
    <row r="58" spans="1:5">
      <c r="A58" s="108">
        <v>8</v>
      </c>
      <c r="B58" s="108" t="s">
        <v>345</v>
      </c>
      <c r="C58" s="108" t="s">
        <v>346</v>
      </c>
      <c r="D58" s="108" t="s">
        <v>307</v>
      </c>
      <c r="E58" s="108" t="s">
        <v>307</v>
      </c>
    </row>
    <row r="59" spans="1:5">
      <c r="A59" s="108"/>
      <c r="B59" s="108"/>
      <c r="C59" s="108" t="s">
        <v>347</v>
      </c>
      <c r="D59" s="108" t="s">
        <v>16</v>
      </c>
      <c r="E59" s="108"/>
    </row>
    <row r="60" spans="1:5">
      <c r="A60" s="108"/>
      <c r="B60" s="108"/>
      <c r="C60" s="108" t="s">
        <v>348</v>
      </c>
      <c r="D60" s="108" t="s">
        <v>27</v>
      </c>
      <c r="E60" s="108"/>
    </row>
    <row r="61" spans="1:5">
      <c r="A61" s="108"/>
      <c r="B61" s="108"/>
      <c r="C61" s="108" t="s">
        <v>349</v>
      </c>
      <c r="D61" s="108" t="s">
        <v>307</v>
      </c>
      <c r="E61" s="108" t="s">
        <v>307</v>
      </c>
    </row>
    <row r="62" spans="1:5">
      <c r="A62" s="108"/>
      <c r="B62" s="108"/>
      <c r="C62" s="108" t="s">
        <v>350</v>
      </c>
      <c r="D62" s="108"/>
      <c r="E62" s="108" t="s">
        <v>324</v>
      </c>
    </row>
    <row r="63" spans="1:5">
      <c r="A63" s="108"/>
      <c r="B63" s="108"/>
      <c r="C63" s="108" t="s">
        <v>351</v>
      </c>
      <c r="D63" s="108" t="s">
        <v>307</v>
      </c>
      <c r="E63" s="108" t="s">
        <v>307</v>
      </c>
    </row>
    <row r="64" spans="1:5">
      <c r="A64" s="108"/>
      <c r="B64" s="108"/>
      <c r="C64" s="108"/>
      <c r="D64" s="108"/>
      <c r="E64" s="108"/>
    </row>
    <row r="65" spans="1:5">
      <c r="A65" s="108">
        <v>9</v>
      </c>
      <c r="B65" s="108" t="s">
        <v>352</v>
      </c>
      <c r="C65" s="108" t="s">
        <v>353</v>
      </c>
      <c r="D65" s="108"/>
      <c r="E65" s="108" t="s">
        <v>303</v>
      </c>
    </row>
    <row r="66" spans="1:5">
      <c r="A66" s="108"/>
      <c r="B66" s="108"/>
      <c r="C66" s="108" t="s">
        <v>354</v>
      </c>
      <c r="D66" s="108"/>
      <c r="E66" s="108" t="s">
        <v>303</v>
      </c>
    </row>
    <row r="67" spans="1:5">
      <c r="A67" s="108"/>
      <c r="B67" s="108"/>
      <c r="C67" s="108" t="s">
        <v>355</v>
      </c>
      <c r="D67" s="108" t="s">
        <v>16</v>
      </c>
      <c r="E67" s="108"/>
    </row>
    <row r="68" spans="1:5">
      <c r="A68" s="108"/>
      <c r="B68" s="108"/>
      <c r="C68" s="108" t="s">
        <v>356</v>
      </c>
      <c r="D68" s="108" t="s">
        <v>307</v>
      </c>
      <c r="E68" s="108" t="s">
        <v>307</v>
      </c>
    </row>
    <row r="69" spans="1:5">
      <c r="A69" s="108"/>
      <c r="B69" s="108"/>
      <c r="C69" s="108" t="s">
        <v>357</v>
      </c>
      <c r="D69" s="108" t="s">
        <v>307</v>
      </c>
      <c r="E69" s="108" t="s">
        <v>307</v>
      </c>
    </row>
    <row r="70" spans="1:5">
      <c r="A70" s="108"/>
      <c r="B70" s="108"/>
      <c r="C70" s="108" t="s">
        <v>358</v>
      </c>
      <c r="D70" s="108"/>
      <c r="E70" s="108" t="s">
        <v>309</v>
      </c>
    </row>
    <row r="71" spans="1:5">
      <c r="A71" s="108"/>
      <c r="B71" s="108"/>
      <c r="C71" s="108"/>
      <c r="D71" s="108"/>
      <c r="E71" s="108"/>
    </row>
    <row r="72" spans="1:5">
      <c r="A72" s="108">
        <v>10</v>
      </c>
      <c r="B72" s="108" t="s">
        <v>232</v>
      </c>
      <c r="C72" s="108" t="s">
        <v>359</v>
      </c>
      <c r="D72" s="108" t="s">
        <v>307</v>
      </c>
      <c r="E72" s="108" t="s">
        <v>307</v>
      </c>
    </row>
    <row r="73" spans="1:5">
      <c r="A73" s="108"/>
      <c r="B73" s="108"/>
      <c r="C73" s="108" t="s">
        <v>360</v>
      </c>
      <c r="D73" s="108" t="s">
        <v>307</v>
      </c>
      <c r="E73" s="108" t="s">
        <v>307</v>
      </c>
    </row>
    <row r="74" spans="1:5">
      <c r="A74" s="108"/>
      <c r="B74" s="108"/>
      <c r="C74" s="108" t="s">
        <v>361</v>
      </c>
      <c r="D74" s="108"/>
      <c r="E74" s="108" t="s">
        <v>362</v>
      </c>
    </row>
    <row r="75" spans="1:5">
      <c r="A75" s="108"/>
      <c r="B75" s="108"/>
      <c r="C75" s="108" t="s">
        <v>363</v>
      </c>
      <c r="D75" s="108" t="s">
        <v>307</v>
      </c>
      <c r="E75" s="108" t="s">
        <v>307</v>
      </c>
    </row>
    <row r="76" spans="1:5">
      <c r="A76" s="108"/>
      <c r="B76" s="108"/>
      <c r="C76" s="108" t="s">
        <v>450</v>
      </c>
      <c r="D76" s="108" t="s">
        <v>307</v>
      </c>
      <c r="E76" s="108" t="s">
        <v>307</v>
      </c>
    </row>
    <row r="77" spans="1:5">
      <c r="A77" s="108"/>
      <c r="B77" s="108"/>
      <c r="C77" s="108" t="s">
        <v>364</v>
      </c>
      <c r="D77" s="108" t="s">
        <v>307</v>
      </c>
      <c r="E77" s="108" t="s">
        <v>307</v>
      </c>
    </row>
    <row r="78" spans="1:5">
      <c r="A78" s="108"/>
      <c r="B78" s="108"/>
      <c r="C78" s="108" t="s">
        <v>365</v>
      </c>
      <c r="D78" s="108" t="s">
        <v>16</v>
      </c>
      <c r="E78" s="108"/>
    </row>
    <row r="79" spans="1:5">
      <c r="A79" s="108"/>
      <c r="B79" s="108"/>
      <c r="C79" s="108"/>
      <c r="D79" s="108"/>
      <c r="E79" s="108"/>
    </row>
    <row r="80" spans="1:5">
      <c r="A80" s="108">
        <v>11</v>
      </c>
      <c r="B80" s="108" t="s">
        <v>231</v>
      </c>
      <c r="C80" s="212" t="s">
        <v>459</v>
      </c>
      <c r="D80" s="183"/>
      <c r="E80" s="108"/>
    </row>
    <row r="81" spans="1:5">
      <c r="A81" s="108"/>
      <c r="B81" s="108"/>
      <c r="C81" s="108" t="s">
        <v>366</v>
      </c>
      <c r="D81" s="108" t="s">
        <v>16</v>
      </c>
      <c r="E81" s="108"/>
    </row>
    <row r="82" spans="1:5">
      <c r="A82" s="108"/>
      <c r="B82" s="108"/>
      <c r="C82" s="108" t="s">
        <v>367</v>
      </c>
      <c r="D82" s="108" t="s">
        <v>16</v>
      </c>
      <c r="E82" s="108"/>
    </row>
    <row r="83" spans="1:5">
      <c r="A83" s="108"/>
      <c r="B83" s="108"/>
      <c r="C83" s="108" t="s">
        <v>368</v>
      </c>
      <c r="D83" s="108" t="s">
        <v>16</v>
      </c>
      <c r="E83" s="108"/>
    </row>
    <row r="84" spans="1:5" s="160" customFormat="1">
      <c r="A84" s="108"/>
      <c r="B84" s="108"/>
      <c r="C84" s="108" t="s">
        <v>460</v>
      </c>
      <c r="D84" s="108"/>
      <c r="E84" s="108"/>
    </row>
    <row r="85" spans="1:5">
      <c r="A85" s="108"/>
      <c r="B85" s="108"/>
      <c r="C85" s="108" t="s">
        <v>369</v>
      </c>
      <c r="D85" s="108" t="s">
        <v>370</v>
      </c>
      <c r="E85" s="108" t="s">
        <v>307</v>
      </c>
    </row>
    <row r="86" spans="1:5" s="160" customFormat="1" ht="13.5" customHeight="1">
      <c r="A86" s="108"/>
      <c r="B86" s="108"/>
      <c r="C86" s="108" t="s">
        <v>371</v>
      </c>
      <c r="D86" s="108" t="s">
        <v>307</v>
      </c>
      <c r="E86" s="108"/>
    </row>
    <row r="87" spans="1:5" s="160" customFormat="1" ht="13.5" customHeight="1">
      <c r="A87" s="108"/>
      <c r="B87" s="108"/>
      <c r="C87" s="108"/>
      <c r="D87" s="108"/>
      <c r="E87" s="108"/>
    </row>
    <row r="88" spans="1:5">
      <c r="A88" s="108">
        <v>12</v>
      </c>
      <c r="B88" s="108" t="s">
        <v>39</v>
      </c>
      <c r="C88" s="108" t="s">
        <v>372</v>
      </c>
      <c r="D88" s="108" t="s">
        <v>307</v>
      </c>
      <c r="E88" s="108" t="s">
        <v>307</v>
      </c>
    </row>
    <row r="89" spans="1:5">
      <c r="A89" s="108"/>
      <c r="B89" s="108"/>
      <c r="C89" s="108" t="s">
        <v>373</v>
      </c>
      <c r="D89" s="108" t="s">
        <v>16</v>
      </c>
      <c r="E89" s="108"/>
    </row>
    <row r="90" spans="1:5">
      <c r="A90" s="108"/>
      <c r="B90" s="108"/>
      <c r="C90" s="108" t="s">
        <v>455</v>
      </c>
      <c r="D90" s="108" t="s">
        <v>16</v>
      </c>
      <c r="E90" s="108"/>
    </row>
    <row r="91" spans="1:5">
      <c r="A91" s="108"/>
      <c r="B91" s="108"/>
      <c r="C91" s="108" t="s">
        <v>454</v>
      </c>
      <c r="D91" s="108" t="s">
        <v>307</v>
      </c>
      <c r="E91" s="108" t="s">
        <v>307</v>
      </c>
    </row>
    <row r="92" spans="1:5">
      <c r="A92" s="108"/>
      <c r="B92" s="108"/>
      <c r="C92" s="108" t="s">
        <v>39</v>
      </c>
      <c r="D92" s="108" t="s">
        <v>16</v>
      </c>
      <c r="E92" s="108"/>
    </row>
    <row r="93" spans="1:5" ht="17.25" customHeight="1">
      <c r="A93" s="108"/>
      <c r="B93" s="108"/>
      <c r="C93" s="108" t="s">
        <v>453</v>
      </c>
      <c r="D93" s="108" t="s">
        <v>307</v>
      </c>
      <c r="E93" s="108" t="s">
        <v>307</v>
      </c>
    </row>
    <row r="94" spans="1:5" ht="45.75" customHeight="1">
      <c r="A94" s="987">
        <v>35</v>
      </c>
      <c r="B94" s="988"/>
      <c r="C94" s="988"/>
      <c r="D94" s="988"/>
      <c r="E94" s="989"/>
    </row>
    <row r="95" spans="1:5">
      <c r="A95" s="108">
        <v>13</v>
      </c>
      <c r="B95" s="108" t="s">
        <v>34</v>
      </c>
      <c r="C95" s="108" t="s">
        <v>374</v>
      </c>
      <c r="D95" s="108" t="s">
        <v>307</v>
      </c>
      <c r="E95" s="108" t="s">
        <v>307</v>
      </c>
    </row>
    <row r="96" spans="1:5">
      <c r="A96" s="108"/>
      <c r="B96" s="108"/>
      <c r="C96" s="108" t="s">
        <v>375</v>
      </c>
      <c r="D96" s="108" t="s">
        <v>16</v>
      </c>
      <c r="E96" s="108"/>
    </row>
    <row r="97" spans="1:5">
      <c r="A97" s="108"/>
      <c r="B97" s="108"/>
      <c r="C97" s="108" t="s">
        <v>456</v>
      </c>
      <c r="D97" s="108" t="s">
        <v>307</v>
      </c>
      <c r="E97" s="108" t="s">
        <v>307</v>
      </c>
    </row>
    <row r="98" spans="1:5">
      <c r="A98" s="108"/>
      <c r="B98" s="108"/>
      <c r="C98" s="108" t="s">
        <v>376</v>
      </c>
      <c r="D98" s="108" t="s">
        <v>307</v>
      </c>
      <c r="E98" s="108" t="s">
        <v>307</v>
      </c>
    </row>
    <row r="99" spans="1:5">
      <c r="A99" s="108"/>
      <c r="B99" s="108"/>
      <c r="C99" s="108" t="s">
        <v>376</v>
      </c>
      <c r="D99" s="108" t="s">
        <v>307</v>
      </c>
      <c r="E99" s="108" t="s">
        <v>307</v>
      </c>
    </row>
    <row r="100" spans="1:5">
      <c r="A100" s="108"/>
      <c r="B100" s="108"/>
      <c r="C100" s="108"/>
      <c r="D100" s="108"/>
      <c r="E100" s="108"/>
    </row>
    <row r="101" spans="1:5">
      <c r="A101" s="108">
        <v>14</v>
      </c>
      <c r="B101" s="108" t="s">
        <v>40</v>
      </c>
      <c r="C101" s="108" t="s">
        <v>377</v>
      </c>
      <c r="D101" s="108" t="s">
        <v>16</v>
      </c>
      <c r="E101" s="108"/>
    </row>
    <row r="102" spans="1:5">
      <c r="A102" s="108"/>
      <c r="B102" s="108"/>
      <c r="C102" s="108" t="s">
        <v>378</v>
      </c>
      <c r="D102" s="108" t="s">
        <v>307</v>
      </c>
      <c r="E102" s="108" t="s">
        <v>307</v>
      </c>
    </row>
    <row r="103" spans="1:5">
      <c r="A103" s="108"/>
      <c r="B103" s="108"/>
      <c r="C103" s="108" t="s">
        <v>40</v>
      </c>
      <c r="D103" s="108" t="s">
        <v>16</v>
      </c>
      <c r="E103" s="108"/>
    </row>
    <row r="104" spans="1:5">
      <c r="A104" s="108"/>
      <c r="B104" s="108"/>
      <c r="C104" s="108"/>
      <c r="D104" s="108"/>
      <c r="E104" s="108"/>
    </row>
    <row r="105" spans="1:5">
      <c r="A105" s="108">
        <v>15</v>
      </c>
      <c r="B105" s="108" t="s">
        <v>52</v>
      </c>
      <c r="C105" s="108" t="s">
        <v>379</v>
      </c>
      <c r="D105" s="108" t="s">
        <v>16</v>
      </c>
      <c r="E105" s="108"/>
    </row>
    <row r="106" spans="1:5">
      <c r="A106" s="108"/>
      <c r="B106" s="108"/>
      <c r="C106" s="108" t="s">
        <v>380</v>
      </c>
      <c r="D106" s="108" t="s">
        <v>307</v>
      </c>
      <c r="E106" s="108" t="s">
        <v>307</v>
      </c>
    </row>
    <row r="107" spans="1:5">
      <c r="A107" s="108"/>
      <c r="B107" s="108"/>
      <c r="C107" s="108" t="s">
        <v>381</v>
      </c>
      <c r="D107" s="108"/>
      <c r="E107" s="108" t="s">
        <v>382</v>
      </c>
    </row>
    <row r="108" spans="1:5">
      <c r="A108" s="108"/>
      <c r="B108" s="108"/>
      <c r="C108" s="108" t="s">
        <v>383</v>
      </c>
      <c r="D108" s="108" t="s">
        <v>16</v>
      </c>
      <c r="E108" s="108"/>
    </row>
    <row r="109" spans="1:5">
      <c r="A109" s="108"/>
      <c r="B109" s="108"/>
      <c r="C109" s="108"/>
      <c r="D109" s="108"/>
      <c r="E109" s="108"/>
    </row>
    <row r="110" spans="1:5">
      <c r="A110" s="108">
        <v>16</v>
      </c>
      <c r="B110" s="108" t="s">
        <v>36</v>
      </c>
      <c r="C110" s="108" t="s">
        <v>384</v>
      </c>
      <c r="D110" s="108" t="s">
        <v>16</v>
      </c>
      <c r="E110" s="108"/>
    </row>
    <row r="111" spans="1:5">
      <c r="A111" s="108"/>
      <c r="B111" s="108"/>
      <c r="C111" s="108" t="s">
        <v>385</v>
      </c>
      <c r="D111" s="108" t="s">
        <v>16</v>
      </c>
      <c r="E111" s="108"/>
    </row>
    <row r="112" spans="1:5">
      <c r="A112" s="108"/>
      <c r="B112" s="108"/>
      <c r="C112" s="108"/>
      <c r="D112" s="108"/>
      <c r="E112" s="108"/>
    </row>
    <row r="113" spans="1:5">
      <c r="A113" s="108">
        <v>17</v>
      </c>
      <c r="B113" s="108" t="s">
        <v>35</v>
      </c>
      <c r="C113" s="108" t="s">
        <v>386</v>
      </c>
      <c r="D113" s="108" t="s">
        <v>16</v>
      </c>
      <c r="E113" s="108"/>
    </row>
    <row r="114" spans="1:5">
      <c r="A114" s="108"/>
      <c r="B114" s="108"/>
      <c r="C114" s="108" t="s">
        <v>35</v>
      </c>
      <c r="D114" s="108" t="s">
        <v>387</v>
      </c>
      <c r="E114" s="108"/>
    </row>
    <row r="115" spans="1:5">
      <c r="A115" s="108"/>
      <c r="B115" s="108"/>
      <c r="C115" s="108" t="s">
        <v>388</v>
      </c>
      <c r="D115" s="108" t="s">
        <v>16</v>
      </c>
      <c r="E115" s="108"/>
    </row>
    <row r="116" spans="1:5">
      <c r="A116" s="108"/>
      <c r="B116" s="108"/>
      <c r="C116" s="108" t="s">
        <v>389</v>
      </c>
      <c r="D116" s="108" t="s">
        <v>307</v>
      </c>
      <c r="E116" s="108" t="s">
        <v>307</v>
      </c>
    </row>
    <row r="117" spans="1:5">
      <c r="A117" s="108"/>
      <c r="B117" s="108"/>
      <c r="C117" s="108" t="s">
        <v>390</v>
      </c>
      <c r="D117" s="108" t="s">
        <v>307</v>
      </c>
      <c r="E117" s="108" t="s">
        <v>307</v>
      </c>
    </row>
    <row r="118" spans="1:5">
      <c r="A118" s="108"/>
      <c r="B118" s="108"/>
      <c r="C118" s="108" t="s">
        <v>391</v>
      </c>
      <c r="D118" s="108" t="s">
        <v>307</v>
      </c>
      <c r="E118" s="108" t="s">
        <v>307</v>
      </c>
    </row>
    <row r="119" spans="1:5">
      <c r="A119" s="108"/>
      <c r="B119" s="108"/>
      <c r="C119" s="108" t="s">
        <v>392</v>
      </c>
      <c r="D119" s="108" t="s">
        <v>307</v>
      </c>
      <c r="E119" s="108" t="s">
        <v>307</v>
      </c>
    </row>
    <row r="120" spans="1:5">
      <c r="A120" s="108"/>
      <c r="B120" s="108"/>
      <c r="C120" s="108" t="s">
        <v>393</v>
      </c>
      <c r="D120" s="108" t="s">
        <v>6</v>
      </c>
      <c r="E120" s="108"/>
    </row>
    <row r="121" spans="1:5">
      <c r="A121" s="108"/>
      <c r="B121" s="108"/>
      <c r="C121" s="108" t="s">
        <v>446</v>
      </c>
      <c r="D121" s="108"/>
      <c r="E121" s="108"/>
    </row>
    <row r="122" spans="1:5" s="160" customFormat="1">
      <c r="A122" s="108"/>
      <c r="B122" s="108"/>
      <c r="C122" s="108" t="s">
        <v>447</v>
      </c>
      <c r="D122" s="108"/>
      <c r="E122" s="108"/>
    </row>
    <row r="123" spans="1:5" s="160" customFormat="1">
      <c r="A123" s="108"/>
      <c r="B123" s="108"/>
      <c r="C123" s="108" t="s">
        <v>448</v>
      </c>
      <c r="D123" s="108"/>
      <c r="E123" s="108"/>
    </row>
    <row r="124" spans="1:5" s="160" customFormat="1">
      <c r="A124" s="108"/>
      <c r="B124" s="108"/>
      <c r="C124" s="108" t="s">
        <v>449</v>
      </c>
      <c r="D124" s="108"/>
      <c r="E124" s="108"/>
    </row>
    <row r="125" spans="1:5">
      <c r="A125" s="108">
        <v>18</v>
      </c>
      <c r="B125" s="108" t="s">
        <v>37</v>
      </c>
      <c r="C125" s="108" t="s">
        <v>394</v>
      </c>
      <c r="D125" s="108" t="s">
        <v>307</v>
      </c>
      <c r="E125" s="108" t="s">
        <v>307</v>
      </c>
    </row>
    <row r="126" spans="1:5">
      <c r="A126" s="108"/>
      <c r="B126" s="108"/>
      <c r="C126" s="212" t="s">
        <v>445</v>
      </c>
      <c r="D126" s="183"/>
      <c r="E126" s="108"/>
    </row>
    <row r="127" spans="1:5">
      <c r="A127" s="108"/>
      <c r="B127" s="108"/>
      <c r="C127" s="108" t="s">
        <v>395</v>
      </c>
      <c r="D127" s="108" t="s">
        <v>16</v>
      </c>
      <c r="E127" s="108"/>
    </row>
    <row r="128" spans="1:5">
      <c r="A128" s="108"/>
      <c r="B128" s="108"/>
      <c r="C128" s="108" t="s">
        <v>396</v>
      </c>
      <c r="D128" s="108" t="s">
        <v>16</v>
      </c>
      <c r="E128" s="108"/>
    </row>
    <row r="129" spans="1:5">
      <c r="A129" s="108"/>
      <c r="B129" s="108"/>
      <c r="C129" s="108" t="s">
        <v>397</v>
      </c>
      <c r="D129" s="108" t="s">
        <v>307</v>
      </c>
      <c r="E129" s="108" t="s">
        <v>307</v>
      </c>
    </row>
    <row r="130" spans="1:5" s="160" customFormat="1">
      <c r="A130" s="108"/>
      <c r="B130" s="108"/>
      <c r="C130" s="108"/>
      <c r="D130" s="108"/>
      <c r="E130" s="108"/>
    </row>
    <row r="131" spans="1:5">
      <c r="A131" s="108">
        <v>19</v>
      </c>
      <c r="B131" s="108" t="s">
        <v>242</v>
      </c>
      <c r="C131" s="108" t="s">
        <v>451</v>
      </c>
      <c r="D131" s="108" t="s">
        <v>307</v>
      </c>
      <c r="E131" s="108" t="s">
        <v>307</v>
      </c>
    </row>
    <row r="132" spans="1:5">
      <c r="A132" s="108"/>
      <c r="B132" s="108"/>
      <c r="C132" s="108" t="s">
        <v>452</v>
      </c>
      <c r="D132" s="108" t="s">
        <v>307</v>
      </c>
      <c r="E132" s="108"/>
    </row>
    <row r="133" spans="1:5">
      <c r="A133" s="108"/>
      <c r="B133" s="108"/>
      <c r="C133" s="108" t="s">
        <v>398</v>
      </c>
      <c r="D133" s="108" t="s">
        <v>16</v>
      </c>
      <c r="E133" s="108"/>
    </row>
    <row r="134" spans="1:5">
      <c r="A134" s="108"/>
      <c r="B134" s="108"/>
      <c r="C134" s="108"/>
      <c r="D134" s="108"/>
      <c r="E134" s="108"/>
    </row>
    <row r="135" spans="1:5">
      <c r="A135" s="108">
        <v>20</v>
      </c>
      <c r="B135" s="108" t="s">
        <v>241</v>
      </c>
      <c r="C135" s="108" t="s">
        <v>399</v>
      </c>
      <c r="D135" s="108" t="s">
        <v>307</v>
      </c>
      <c r="E135" s="108" t="s">
        <v>307</v>
      </c>
    </row>
    <row r="136" spans="1:5">
      <c r="A136" s="108"/>
      <c r="B136" s="108"/>
      <c r="C136" s="108" t="s">
        <v>400</v>
      </c>
      <c r="D136" s="108" t="s">
        <v>16</v>
      </c>
      <c r="E136" s="108"/>
    </row>
    <row r="137" spans="1:5">
      <c r="A137" s="108"/>
      <c r="B137" s="108"/>
      <c r="C137" s="108" t="s">
        <v>401</v>
      </c>
      <c r="D137" s="108"/>
      <c r="E137" s="108" t="s">
        <v>303</v>
      </c>
    </row>
    <row r="138" spans="1:5">
      <c r="A138" s="183"/>
      <c r="B138" s="183"/>
      <c r="C138" s="183"/>
      <c r="D138" s="183"/>
      <c r="E138" s="183"/>
    </row>
    <row r="139" spans="1:5">
      <c r="A139" s="183"/>
      <c r="B139" s="183"/>
      <c r="C139" s="183"/>
      <c r="D139" s="183"/>
      <c r="E139" s="183"/>
    </row>
    <row r="140" spans="1:5">
      <c r="A140" s="183"/>
      <c r="B140" s="183"/>
      <c r="C140" s="183"/>
      <c r="D140" s="183"/>
      <c r="E140" s="183"/>
    </row>
    <row r="159" spans="9:9">
      <c r="I159" s="49"/>
    </row>
  </sheetData>
  <mergeCells count="4">
    <mergeCell ref="A1:E1"/>
    <mergeCell ref="A2:E2"/>
    <mergeCell ref="A46:E46"/>
    <mergeCell ref="A94:E94"/>
  </mergeCells>
  <printOptions gridLines="1"/>
  <pageMargins left="0.87" right="0.7" top="0.75" bottom="0.75" header="0.3" footer="0.3"/>
  <pageSetup scale="95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>
  <sheetPr>
    <tabColor theme="3" tint="0.59999389629810485"/>
  </sheetPr>
  <dimension ref="A1:D30"/>
  <sheetViews>
    <sheetView topLeftCell="A3" workbookViewId="0">
      <selection sqref="A1:D30"/>
    </sheetView>
  </sheetViews>
  <sheetFormatPr defaultRowHeight="15"/>
  <cols>
    <col min="1" max="1" width="9.140625" style="8"/>
    <col min="2" max="2" width="22.5703125" customWidth="1"/>
    <col min="3" max="3" width="26.140625" customWidth="1"/>
    <col min="4" max="4" width="32.5703125" customWidth="1"/>
  </cols>
  <sheetData>
    <row r="1" spans="1:4" s="11" customFormat="1" ht="21.75" customHeight="1">
      <c r="A1" s="706">
        <v>36</v>
      </c>
      <c r="B1" s="707"/>
      <c r="C1" s="707"/>
      <c r="D1" s="708"/>
    </row>
    <row r="2" spans="1:4" ht="52.5" customHeight="1">
      <c r="A2" s="812" t="s">
        <v>607</v>
      </c>
      <c r="B2" s="813"/>
      <c r="C2" s="813"/>
      <c r="D2" s="814"/>
    </row>
    <row r="3" spans="1:4" ht="15" customHeight="1">
      <c r="A3" s="990" t="s">
        <v>68</v>
      </c>
      <c r="B3" s="746" t="s">
        <v>166</v>
      </c>
      <c r="C3" s="746" t="s">
        <v>167</v>
      </c>
      <c r="D3" s="746" t="s">
        <v>168</v>
      </c>
    </row>
    <row r="4" spans="1:4" ht="24" customHeight="1">
      <c r="A4" s="990"/>
      <c r="B4" s="746"/>
      <c r="C4" s="746"/>
      <c r="D4" s="746"/>
    </row>
    <row r="5" spans="1:4">
      <c r="A5" s="192">
        <f>ROW(A1)</f>
        <v>1</v>
      </c>
      <c r="B5" s="86" t="s">
        <v>39</v>
      </c>
      <c r="C5" s="186">
        <v>6</v>
      </c>
      <c r="D5" s="192">
        <v>0</v>
      </c>
    </row>
    <row r="6" spans="1:4">
      <c r="A6" s="192">
        <f t="shared" ref="A6:A24" si="0">ROW(A2)</f>
        <v>2</v>
      </c>
      <c r="B6" s="86" t="s">
        <v>34</v>
      </c>
      <c r="C6" s="400">
        <v>4</v>
      </c>
      <c r="D6" s="192">
        <v>0</v>
      </c>
    </row>
    <row r="7" spans="1:4">
      <c r="A7" s="192">
        <f t="shared" si="0"/>
        <v>3</v>
      </c>
      <c r="B7" s="86" t="s">
        <v>41</v>
      </c>
      <c r="C7" s="400">
        <v>13</v>
      </c>
      <c r="D7" s="192">
        <v>0</v>
      </c>
    </row>
    <row r="8" spans="1:4">
      <c r="A8" s="192">
        <f t="shared" si="0"/>
        <v>4</v>
      </c>
      <c r="B8" s="86" t="s">
        <v>42</v>
      </c>
      <c r="C8" s="192">
        <v>6</v>
      </c>
      <c r="D8" s="192">
        <v>0</v>
      </c>
    </row>
    <row r="9" spans="1:4">
      <c r="A9" s="192">
        <f t="shared" si="0"/>
        <v>5</v>
      </c>
      <c r="B9" s="86" t="s">
        <v>43</v>
      </c>
      <c r="C9" s="192">
        <v>8</v>
      </c>
      <c r="D9" s="192">
        <v>0</v>
      </c>
    </row>
    <row r="10" spans="1:4">
      <c r="A10" s="192">
        <f t="shared" si="0"/>
        <v>6</v>
      </c>
      <c r="B10" s="86" t="s">
        <v>44</v>
      </c>
      <c r="C10" s="192">
        <v>7</v>
      </c>
      <c r="D10" s="192">
        <v>0</v>
      </c>
    </row>
    <row r="11" spans="1:4">
      <c r="A11" s="192">
        <f t="shared" si="0"/>
        <v>7</v>
      </c>
      <c r="B11" s="86" t="s">
        <v>45</v>
      </c>
      <c r="C11" s="192">
        <v>2</v>
      </c>
      <c r="D11" s="192">
        <v>0</v>
      </c>
    </row>
    <row r="12" spans="1:4">
      <c r="A12" s="192">
        <f t="shared" si="0"/>
        <v>8</v>
      </c>
      <c r="B12" s="86" t="s">
        <v>46</v>
      </c>
      <c r="C12" s="192">
        <v>14</v>
      </c>
      <c r="D12" s="192">
        <v>0</v>
      </c>
    </row>
    <row r="13" spans="1:4">
      <c r="A13" s="192">
        <f t="shared" si="0"/>
        <v>9</v>
      </c>
      <c r="B13" s="86" t="s">
        <v>47</v>
      </c>
      <c r="C13" s="192">
        <v>6</v>
      </c>
      <c r="D13" s="192">
        <v>0</v>
      </c>
    </row>
    <row r="14" spans="1:4">
      <c r="A14" s="192">
        <f t="shared" si="0"/>
        <v>10</v>
      </c>
      <c r="B14" s="86" t="s">
        <v>48</v>
      </c>
      <c r="C14" s="192">
        <v>5</v>
      </c>
      <c r="D14" s="192">
        <v>0</v>
      </c>
    </row>
    <row r="15" spans="1:4">
      <c r="A15" s="192">
        <f t="shared" si="0"/>
        <v>11</v>
      </c>
      <c r="B15" s="86" t="s">
        <v>49</v>
      </c>
      <c r="C15" s="192">
        <v>4</v>
      </c>
      <c r="D15" s="192">
        <v>0</v>
      </c>
    </row>
    <row r="16" spans="1:4">
      <c r="A16" s="192">
        <f t="shared" si="0"/>
        <v>12</v>
      </c>
      <c r="B16" s="86" t="s">
        <v>36</v>
      </c>
      <c r="C16" s="192">
        <v>3</v>
      </c>
      <c r="D16" s="192">
        <v>0</v>
      </c>
    </row>
    <row r="17" spans="1:4">
      <c r="A17" s="192">
        <f t="shared" si="0"/>
        <v>13</v>
      </c>
      <c r="B17" s="86" t="s">
        <v>37</v>
      </c>
      <c r="C17" s="192">
        <v>2</v>
      </c>
      <c r="D17" s="192">
        <v>0</v>
      </c>
    </row>
    <row r="18" spans="1:4">
      <c r="A18" s="192">
        <f t="shared" si="0"/>
        <v>14</v>
      </c>
      <c r="B18" s="86" t="s">
        <v>50</v>
      </c>
      <c r="C18" s="192">
        <v>2</v>
      </c>
      <c r="D18" s="192">
        <v>0</v>
      </c>
    </row>
    <row r="19" spans="1:4">
      <c r="A19" s="192">
        <f t="shared" si="0"/>
        <v>15</v>
      </c>
      <c r="B19" s="86" t="s">
        <v>51</v>
      </c>
      <c r="C19" s="192">
        <v>3</v>
      </c>
      <c r="D19" s="192">
        <v>0</v>
      </c>
    </row>
    <row r="20" spans="1:4">
      <c r="A20" s="192">
        <f t="shared" si="0"/>
        <v>16</v>
      </c>
      <c r="B20" s="86" t="s">
        <v>35</v>
      </c>
      <c r="C20" s="192">
        <v>7</v>
      </c>
      <c r="D20" s="192">
        <v>0</v>
      </c>
    </row>
    <row r="21" spans="1:4">
      <c r="A21" s="192">
        <f t="shared" si="0"/>
        <v>17</v>
      </c>
      <c r="B21" s="86" t="s">
        <v>52</v>
      </c>
      <c r="C21" s="192">
        <v>3</v>
      </c>
      <c r="D21" s="192">
        <v>0</v>
      </c>
    </row>
    <row r="22" spans="1:4">
      <c r="A22" s="192">
        <f t="shared" si="0"/>
        <v>18</v>
      </c>
      <c r="B22" s="86" t="s">
        <v>40</v>
      </c>
      <c r="C22" s="192">
        <v>3</v>
      </c>
      <c r="D22" s="192">
        <v>0</v>
      </c>
    </row>
    <row r="23" spans="1:4">
      <c r="A23" s="192">
        <f t="shared" si="0"/>
        <v>19</v>
      </c>
      <c r="B23" s="86" t="s">
        <v>38</v>
      </c>
      <c r="C23" s="192">
        <v>4</v>
      </c>
      <c r="D23" s="192">
        <v>0</v>
      </c>
    </row>
    <row r="24" spans="1:4">
      <c r="A24" s="192">
        <f t="shared" si="0"/>
        <v>20</v>
      </c>
      <c r="B24" s="86" t="s">
        <v>53</v>
      </c>
      <c r="C24" s="401">
        <v>1</v>
      </c>
      <c r="D24" s="192">
        <v>0</v>
      </c>
    </row>
    <row r="25" spans="1:4" s="3" customFormat="1">
      <c r="A25" s="192">
        <v>21</v>
      </c>
      <c r="B25" s="86" t="s">
        <v>602</v>
      </c>
      <c r="C25" s="401">
        <v>1</v>
      </c>
      <c r="D25" s="192">
        <v>0</v>
      </c>
    </row>
    <row r="26" spans="1:4">
      <c r="A26" s="192">
        <v>22</v>
      </c>
      <c r="B26" s="86" t="s">
        <v>603</v>
      </c>
      <c r="C26" s="401">
        <v>2</v>
      </c>
      <c r="D26" s="192">
        <v>0</v>
      </c>
    </row>
    <row r="27" spans="1:4">
      <c r="A27" s="192">
        <v>23</v>
      </c>
      <c r="B27" s="86" t="s">
        <v>604</v>
      </c>
      <c r="C27" s="401">
        <v>1</v>
      </c>
      <c r="D27" s="192">
        <v>0</v>
      </c>
    </row>
    <row r="28" spans="1:4">
      <c r="A28" s="192">
        <v>24</v>
      </c>
      <c r="B28" s="86" t="s">
        <v>605</v>
      </c>
      <c r="C28" s="401">
        <v>1</v>
      </c>
      <c r="D28" s="192">
        <v>0</v>
      </c>
    </row>
    <row r="29" spans="1:4">
      <c r="A29" s="192">
        <v>25</v>
      </c>
      <c r="B29" s="86" t="s">
        <v>606</v>
      </c>
      <c r="C29" s="401">
        <v>1</v>
      </c>
      <c r="D29" s="192">
        <v>0</v>
      </c>
    </row>
    <row r="30" spans="1:4">
      <c r="A30" s="771" t="s">
        <v>54</v>
      </c>
      <c r="B30" s="771"/>
      <c r="C30" s="371">
        <f>SUM(C5:C29)</f>
        <v>109</v>
      </c>
      <c r="D30" s="371">
        <f>SUM(D5:D29)</f>
        <v>0</v>
      </c>
    </row>
  </sheetData>
  <mergeCells count="7">
    <mergeCell ref="A30:B30"/>
    <mergeCell ref="A1:D1"/>
    <mergeCell ref="A2:D2"/>
    <mergeCell ref="B3:B4"/>
    <mergeCell ref="C3:C4"/>
    <mergeCell ref="D3:D4"/>
    <mergeCell ref="A3:A4"/>
  </mergeCells>
  <printOptions gridLines="1"/>
  <pageMargins left="0.73" right="0.25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>
  <sheetPr>
    <tabColor theme="3" tint="0.59999389629810485"/>
  </sheetPr>
  <dimension ref="A1:F23"/>
  <sheetViews>
    <sheetView workbookViewId="0">
      <selection sqref="A1:F23"/>
    </sheetView>
  </sheetViews>
  <sheetFormatPr defaultRowHeight="15"/>
  <cols>
    <col min="1" max="1" width="9.140625" customWidth="1"/>
    <col min="2" max="2" width="20.85546875" customWidth="1"/>
    <col min="3" max="3" width="17.85546875" customWidth="1"/>
    <col min="4" max="4" width="15.42578125" customWidth="1"/>
    <col min="5" max="5" width="13.5703125" customWidth="1"/>
    <col min="6" max="6" width="14.42578125" style="193" customWidth="1"/>
  </cols>
  <sheetData>
    <row r="1" spans="1:6" ht="24.75" customHeight="1">
      <c r="A1" s="815">
        <v>37</v>
      </c>
      <c r="B1" s="816"/>
      <c r="C1" s="816"/>
      <c r="D1" s="816"/>
      <c r="E1" s="816"/>
      <c r="F1" s="817"/>
    </row>
    <row r="2" spans="1:6" ht="29.25" customHeight="1">
      <c r="A2" s="984" t="s">
        <v>651</v>
      </c>
      <c r="B2" s="985"/>
      <c r="C2" s="985"/>
      <c r="D2" s="985"/>
      <c r="E2" s="985"/>
      <c r="F2" s="986"/>
    </row>
    <row r="3" spans="1:6" s="187" customFormat="1" ht="21.75" customHeight="1">
      <c r="A3" s="578" t="s">
        <v>55</v>
      </c>
      <c r="B3" s="578" t="s">
        <v>33</v>
      </c>
      <c r="C3" s="578" t="s">
        <v>403</v>
      </c>
      <c r="D3" s="194">
        <v>44184</v>
      </c>
      <c r="E3" s="194">
        <v>43910</v>
      </c>
      <c r="F3" s="194">
        <v>44002</v>
      </c>
    </row>
    <row r="4" spans="1:6">
      <c r="A4" s="192">
        <v>1</v>
      </c>
      <c r="B4" s="192" t="s">
        <v>39</v>
      </c>
      <c r="C4" s="192" t="s">
        <v>16</v>
      </c>
      <c r="D4" s="192" t="s">
        <v>608</v>
      </c>
      <c r="E4" s="192" t="s">
        <v>609</v>
      </c>
      <c r="F4" s="192" t="s">
        <v>610</v>
      </c>
    </row>
    <row r="5" spans="1:6">
      <c r="A5" s="192">
        <v>2</v>
      </c>
      <c r="B5" s="192" t="s">
        <v>34</v>
      </c>
      <c r="C5" s="192" t="s">
        <v>16</v>
      </c>
      <c r="D5" s="192" t="s">
        <v>424</v>
      </c>
      <c r="E5" s="436" t="s">
        <v>424</v>
      </c>
      <c r="F5" s="436" t="s">
        <v>652</v>
      </c>
    </row>
    <row r="6" spans="1:6">
      <c r="A6" s="192">
        <v>3</v>
      </c>
      <c r="B6" s="192" t="s">
        <v>41</v>
      </c>
      <c r="C6" s="192" t="s">
        <v>16</v>
      </c>
      <c r="D6" s="192" t="s">
        <v>611</v>
      </c>
      <c r="E6" s="192" t="s">
        <v>611</v>
      </c>
      <c r="F6" s="192" t="s">
        <v>404</v>
      </c>
    </row>
    <row r="7" spans="1:6">
      <c r="A7" s="192">
        <v>4</v>
      </c>
      <c r="B7" s="192" t="s">
        <v>239</v>
      </c>
      <c r="C7" s="192" t="s">
        <v>16</v>
      </c>
      <c r="D7" s="192" t="s">
        <v>429</v>
      </c>
      <c r="E7" s="436" t="s">
        <v>429</v>
      </c>
      <c r="F7" s="436" t="s">
        <v>612</v>
      </c>
    </row>
    <row r="8" spans="1:6">
      <c r="A8" s="192">
        <v>5</v>
      </c>
      <c r="B8" s="192" t="s">
        <v>237</v>
      </c>
      <c r="C8" s="192" t="s">
        <v>16</v>
      </c>
      <c r="D8" s="192" t="s">
        <v>404</v>
      </c>
      <c r="E8" s="192" t="s">
        <v>404</v>
      </c>
      <c r="F8" s="192" t="s">
        <v>404</v>
      </c>
    </row>
    <row r="9" spans="1:6">
      <c r="A9" s="192">
        <v>6</v>
      </c>
      <c r="B9" s="192" t="s">
        <v>240</v>
      </c>
      <c r="C9" s="192" t="s">
        <v>16</v>
      </c>
      <c r="D9" s="192" t="s">
        <v>426</v>
      </c>
      <c r="E9" s="192" t="s">
        <v>426</v>
      </c>
      <c r="F9" s="192" t="s">
        <v>404</v>
      </c>
    </row>
    <row r="10" spans="1:6">
      <c r="A10" s="192">
        <v>7</v>
      </c>
      <c r="B10" s="192" t="s">
        <v>232</v>
      </c>
      <c r="C10" s="192" t="s">
        <v>16</v>
      </c>
      <c r="D10" s="192" t="s">
        <v>425</v>
      </c>
      <c r="E10" s="192" t="s">
        <v>425</v>
      </c>
      <c r="F10" s="192" t="s">
        <v>613</v>
      </c>
    </row>
    <row r="11" spans="1:6">
      <c r="A11" s="192">
        <v>8</v>
      </c>
      <c r="B11" s="192" t="s">
        <v>231</v>
      </c>
      <c r="C11" s="192" t="s">
        <v>16</v>
      </c>
      <c r="D11" s="192" t="s">
        <v>614</v>
      </c>
      <c r="E11" s="192" t="s">
        <v>614</v>
      </c>
      <c r="F11" s="192" t="s">
        <v>614</v>
      </c>
    </row>
    <row r="12" spans="1:6">
      <c r="A12" s="192">
        <v>9</v>
      </c>
      <c r="B12" s="192" t="s">
        <v>234</v>
      </c>
      <c r="C12" s="192" t="s">
        <v>16</v>
      </c>
      <c r="D12" s="192" t="s">
        <v>430</v>
      </c>
      <c r="E12" s="192" t="s">
        <v>430</v>
      </c>
      <c r="F12" s="192" t="s">
        <v>404</v>
      </c>
    </row>
    <row r="13" spans="1:6">
      <c r="A13" s="192">
        <v>10</v>
      </c>
      <c r="B13" s="192" t="s">
        <v>236</v>
      </c>
      <c r="C13" s="192" t="s">
        <v>16</v>
      </c>
      <c r="D13" s="192" t="s">
        <v>427</v>
      </c>
      <c r="E13" s="192" t="s">
        <v>615</v>
      </c>
      <c r="F13" s="192" t="s">
        <v>404</v>
      </c>
    </row>
    <row r="14" spans="1:6">
      <c r="A14" s="192">
        <v>11</v>
      </c>
      <c r="B14" s="192" t="s">
        <v>235</v>
      </c>
      <c r="C14" s="192" t="s">
        <v>16</v>
      </c>
      <c r="D14" s="192" t="s">
        <v>404</v>
      </c>
      <c r="E14" s="192" t="s">
        <v>404</v>
      </c>
      <c r="F14" s="192" t="s">
        <v>404</v>
      </c>
    </row>
    <row r="15" spans="1:6">
      <c r="A15" s="192">
        <v>12</v>
      </c>
      <c r="B15" s="192" t="s">
        <v>36</v>
      </c>
      <c r="C15" s="192" t="s">
        <v>16</v>
      </c>
      <c r="D15" s="192" t="s">
        <v>432</v>
      </c>
      <c r="E15" s="436" t="s">
        <v>432</v>
      </c>
      <c r="F15" s="436" t="s">
        <v>616</v>
      </c>
    </row>
    <row r="16" spans="1:6">
      <c r="A16" s="192">
        <v>13</v>
      </c>
      <c r="B16" s="192" t="s">
        <v>37</v>
      </c>
      <c r="C16" s="192" t="s">
        <v>16</v>
      </c>
      <c r="D16" s="192" t="s">
        <v>617</v>
      </c>
      <c r="E16" s="192" t="s">
        <v>617</v>
      </c>
      <c r="F16" s="192" t="s">
        <v>617</v>
      </c>
    </row>
    <row r="17" spans="1:6">
      <c r="A17" s="192">
        <v>14</v>
      </c>
      <c r="B17" s="192" t="s">
        <v>241</v>
      </c>
      <c r="C17" s="192" t="s">
        <v>16</v>
      </c>
      <c r="D17" s="192" t="s">
        <v>404</v>
      </c>
      <c r="E17" s="192" t="s">
        <v>404</v>
      </c>
      <c r="F17" s="192" t="s">
        <v>404</v>
      </c>
    </row>
    <row r="18" spans="1:6">
      <c r="A18" s="192">
        <v>15</v>
      </c>
      <c r="B18" s="192" t="s">
        <v>242</v>
      </c>
      <c r="C18" s="192" t="s">
        <v>16</v>
      </c>
      <c r="D18" s="192" t="s">
        <v>618</v>
      </c>
      <c r="E18" s="192" t="s">
        <v>618</v>
      </c>
      <c r="F18" s="192" t="s">
        <v>618</v>
      </c>
    </row>
    <row r="19" spans="1:6">
      <c r="A19" s="192">
        <v>16</v>
      </c>
      <c r="B19" s="192" t="s">
        <v>35</v>
      </c>
      <c r="C19" s="192" t="s">
        <v>16</v>
      </c>
      <c r="D19" s="192" t="s">
        <v>653</v>
      </c>
      <c r="E19" s="192" t="s">
        <v>653</v>
      </c>
      <c r="F19" s="192" t="s">
        <v>653</v>
      </c>
    </row>
    <row r="20" spans="1:6">
      <c r="A20" s="192">
        <v>17</v>
      </c>
      <c r="B20" s="192" t="s">
        <v>52</v>
      </c>
      <c r="C20" s="192" t="s">
        <v>16</v>
      </c>
      <c r="D20" s="192" t="s">
        <v>654</v>
      </c>
      <c r="E20" s="192" t="s">
        <v>654</v>
      </c>
      <c r="F20" s="192" t="s">
        <v>654</v>
      </c>
    </row>
    <row r="21" spans="1:6">
      <c r="A21" s="192">
        <v>18</v>
      </c>
      <c r="B21" s="192" t="s">
        <v>40</v>
      </c>
      <c r="C21" s="192" t="s">
        <v>16</v>
      </c>
      <c r="D21" s="436" t="s">
        <v>619</v>
      </c>
      <c r="E21" s="436" t="s">
        <v>619</v>
      </c>
      <c r="F21" s="436" t="s">
        <v>620</v>
      </c>
    </row>
    <row r="22" spans="1:6">
      <c r="A22" s="192">
        <v>19</v>
      </c>
      <c r="B22" s="192" t="s">
        <v>38</v>
      </c>
      <c r="C22" s="192" t="s">
        <v>16</v>
      </c>
      <c r="D22" s="192" t="s">
        <v>431</v>
      </c>
      <c r="E22" s="192" t="s">
        <v>404</v>
      </c>
      <c r="F22" s="192" t="s">
        <v>404</v>
      </c>
    </row>
    <row r="23" spans="1:6">
      <c r="A23" s="192">
        <v>20</v>
      </c>
      <c r="B23" s="192" t="s">
        <v>53</v>
      </c>
      <c r="C23" s="192" t="s">
        <v>16</v>
      </c>
      <c r="D23" s="192" t="s">
        <v>404</v>
      </c>
      <c r="E23" s="192" t="s">
        <v>404</v>
      </c>
      <c r="F23" s="192" t="s">
        <v>404</v>
      </c>
    </row>
  </sheetData>
  <mergeCells count="2">
    <mergeCell ref="A1:F1"/>
    <mergeCell ref="A2:F2"/>
  </mergeCells>
  <printOptions gridLines="1"/>
  <pageMargins left="0.68" right="0.25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>
  <dimension ref="A1:X32"/>
  <sheetViews>
    <sheetView topLeftCell="A16" workbookViewId="0">
      <selection sqref="A1:X32"/>
    </sheetView>
  </sheetViews>
  <sheetFormatPr defaultRowHeight="15"/>
  <cols>
    <col min="1" max="1" width="6.140625" bestFit="1" customWidth="1"/>
    <col min="2" max="2" width="7.140625" customWidth="1"/>
    <col min="3" max="3" width="6" bestFit="1" customWidth="1"/>
    <col min="4" max="4" width="8.5703125" bestFit="1" customWidth="1"/>
    <col min="5" max="5" width="4.140625" bestFit="1" customWidth="1"/>
    <col min="6" max="6" width="6.5703125" bestFit="1" customWidth="1"/>
    <col min="7" max="7" width="4.140625" bestFit="1" customWidth="1"/>
    <col min="8" max="8" width="6.5703125" bestFit="1" customWidth="1"/>
    <col min="9" max="9" width="5" bestFit="1" customWidth="1"/>
    <col min="10" max="10" width="7.5703125" bestFit="1" customWidth="1"/>
    <col min="11" max="11" width="5" bestFit="1" customWidth="1"/>
    <col min="12" max="12" width="7.5703125" bestFit="1" customWidth="1"/>
    <col min="13" max="13" width="5" bestFit="1" customWidth="1"/>
    <col min="14" max="14" width="7.5703125" bestFit="1" customWidth="1"/>
    <col min="15" max="15" width="5" bestFit="1" customWidth="1"/>
    <col min="16" max="16" width="7.5703125" bestFit="1" customWidth="1"/>
    <col min="17" max="17" width="4.140625" bestFit="1" customWidth="1"/>
    <col min="18" max="18" width="6.5703125" bestFit="1" customWidth="1"/>
    <col min="19" max="19" width="5" bestFit="1" customWidth="1"/>
    <col min="20" max="20" width="7.5703125" bestFit="1" customWidth="1"/>
    <col min="21" max="21" width="5" bestFit="1" customWidth="1"/>
    <col min="22" max="22" width="7.5703125" bestFit="1" customWidth="1"/>
    <col min="23" max="23" width="6" bestFit="1" customWidth="1"/>
    <col min="24" max="24" width="8.5703125" bestFit="1" customWidth="1"/>
  </cols>
  <sheetData>
    <row r="1" spans="1:24" ht="22.5" customHeight="1">
      <c r="A1" s="995">
        <v>38</v>
      </c>
      <c r="B1" s="996"/>
      <c r="C1" s="996"/>
      <c r="D1" s="996"/>
      <c r="E1" s="996"/>
      <c r="F1" s="996"/>
      <c r="G1" s="996"/>
      <c r="H1" s="996"/>
      <c r="I1" s="996"/>
      <c r="J1" s="996"/>
      <c r="K1" s="996"/>
      <c r="L1" s="996"/>
      <c r="M1" s="996"/>
      <c r="N1" s="996"/>
      <c r="O1" s="996"/>
      <c r="P1" s="996"/>
      <c r="Q1" s="996"/>
      <c r="R1" s="996"/>
      <c r="S1" s="996"/>
      <c r="T1" s="996"/>
      <c r="U1" s="996"/>
      <c r="V1" s="996"/>
      <c r="W1" s="996"/>
      <c r="X1" s="997"/>
    </row>
    <row r="2" spans="1:24" ht="22.5" customHeight="1">
      <c r="A2" s="998" t="s">
        <v>486</v>
      </c>
      <c r="B2" s="999"/>
      <c r="C2" s="999"/>
      <c r="D2" s="999"/>
      <c r="E2" s="999"/>
      <c r="F2" s="999"/>
      <c r="G2" s="999"/>
      <c r="H2" s="999"/>
      <c r="I2" s="999"/>
      <c r="J2" s="999"/>
      <c r="K2" s="999"/>
      <c r="L2" s="999"/>
      <c r="M2" s="999"/>
      <c r="N2" s="999"/>
      <c r="O2" s="999"/>
      <c r="P2" s="999"/>
      <c r="Q2" s="999"/>
      <c r="R2" s="999"/>
      <c r="S2" s="999"/>
      <c r="T2" s="999"/>
      <c r="U2" s="999"/>
      <c r="V2" s="999"/>
      <c r="W2" s="999"/>
      <c r="X2" s="1000"/>
    </row>
    <row r="3" spans="1:24" ht="27.75" customHeight="1">
      <c r="A3" s="1001" t="s">
        <v>473</v>
      </c>
      <c r="B3" s="1002"/>
      <c r="C3" s="1002"/>
      <c r="D3" s="1002"/>
      <c r="E3" s="1002"/>
      <c r="F3" s="1002"/>
      <c r="G3" s="1002"/>
      <c r="H3" s="1002"/>
      <c r="I3" s="1002"/>
      <c r="J3" s="1002"/>
      <c r="K3" s="1002"/>
      <c r="L3" s="1002"/>
      <c r="M3" s="1002"/>
      <c r="N3" s="1002"/>
      <c r="O3" s="1002"/>
      <c r="P3" s="1002"/>
      <c r="Q3" s="1002"/>
      <c r="R3" s="1002"/>
      <c r="S3" s="1002"/>
      <c r="T3" s="1002"/>
      <c r="U3" s="1002"/>
      <c r="V3" s="1002"/>
      <c r="W3" s="1002"/>
      <c r="X3" s="1003"/>
    </row>
    <row r="4" spans="1:24" ht="15" customHeight="1">
      <c r="A4" s="1004" t="s">
        <v>55</v>
      </c>
      <c r="B4" s="1004" t="s">
        <v>0</v>
      </c>
      <c r="C4" s="1006" t="s">
        <v>474</v>
      </c>
      <c r="D4" s="1006"/>
      <c r="E4" s="1006" t="s">
        <v>567</v>
      </c>
      <c r="F4" s="1006"/>
      <c r="G4" s="1006" t="s">
        <v>568</v>
      </c>
      <c r="H4" s="1006"/>
      <c r="I4" s="1006" t="s">
        <v>569</v>
      </c>
      <c r="J4" s="1006"/>
      <c r="K4" s="1006" t="s">
        <v>570</v>
      </c>
      <c r="L4" s="1006"/>
      <c r="M4" s="1007" t="s">
        <v>571</v>
      </c>
      <c r="N4" s="1008"/>
      <c r="O4" s="1007" t="s">
        <v>572</v>
      </c>
      <c r="P4" s="1008"/>
      <c r="Q4" s="1007" t="s">
        <v>573</v>
      </c>
      <c r="R4" s="1008"/>
      <c r="S4" s="1007" t="s">
        <v>475</v>
      </c>
      <c r="T4" s="1008"/>
      <c r="U4" s="1007" t="s">
        <v>476</v>
      </c>
      <c r="V4" s="1008"/>
      <c r="W4" s="993" t="s">
        <v>217</v>
      </c>
      <c r="X4" s="994"/>
    </row>
    <row r="5" spans="1:24">
      <c r="A5" s="1005"/>
      <c r="B5" s="1005"/>
      <c r="C5" s="579" t="s">
        <v>66</v>
      </c>
      <c r="D5" s="424" t="s">
        <v>67</v>
      </c>
      <c r="E5" s="579" t="s">
        <v>66</v>
      </c>
      <c r="F5" s="424" t="s">
        <v>67</v>
      </c>
      <c r="G5" s="579" t="s">
        <v>66</v>
      </c>
      <c r="H5" s="424" t="s">
        <v>67</v>
      </c>
      <c r="I5" s="579" t="s">
        <v>66</v>
      </c>
      <c r="J5" s="424" t="s">
        <v>67</v>
      </c>
      <c r="K5" s="579" t="s">
        <v>66</v>
      </c>
      <c r="L5" s="424" t="s">
        <v>67</v>
      </c>
      <c r="M5" s="579" t="s">
        <v>66</v>
      </c>
      <c r="N5" s="424" t="s">
        <v>67</v>
      </c>
      <c r="O5" s="579" t="s">
        <v>66</v>
      </c>
      <c r="P5" s="424" t="s">
        <v>67</v>
      </c>
      <c r="Q5" s="579" t="s">
        <v>66</v>
      </c>
      <c r="R5" s="424" t="s">
        <v>67</v>
      </c>
      <c r="S5" s="579" t="s">
        <v>66</v>
      </c>
      <c r="T5" s="424" t="s">
        <v>67</v>
      </c>
      <c r="U5" s="579" t="s">
        <v>66</v>
      </c>
      <c r="V5" s="424" t="s">
        <v>67</v>
      </c>
      <c r="W5" s="579" t="s">
        <v>66</v>
      </c>
      <c r="X5" s="424" t="s">
        <v>67</v>
      </c>
    </row>
    <row r="6" spans="1:24">
      <c r="A6" s="425">
        <v>1</v>
      </c>
      <c r="B6" s="425" t="s">
        <v>5</v>
      </c>
      <c r="C6" s="425">
        <v>761</v>
      </c>
      <c r="D6" s="426">
        <v>721.44</v>
      </c>
      <c r="E6" s="425">
        <v>14</v>
      </c>
      <c r="F6" s="426">
        <v>7.83</v>
      </c>
      <c r="G6" s="425">
        <v>11</v>
      </c>
      <c r="H6" s="426">
        <v>7.52</v>
      </c>
      <c r="I6" s="425">
        <v>19</v>
      </c>
      <c r="J6" s="426">
        <v>47.2</v>
      </c>
      <c r="K6" s="425">
        <v>117</v>
      </c>
      <c r="L6" s="426">
        <v>135.63999999999999</v>
      </c>
      <c r="M6" s="425">
        <v>105</v>
      </c>
      <c r="N6" s="426">
        <v>132.86000000000001</v>
      </c>
      <c r="O6" s="425">
        <v>11</v>
      </c>
      <c r="P6" s="426">
        <v>15.65</v>
      </c>
      <c r="Q6" s="425">
        <v>1</v>
      </c>
      <c r="R6" s="426">
        <v>1.24</v>
      </c>
      <c r="S6" s="425">
        <v>56</v>
      </c>
      <c r="T6" s="426">
        <v>78.44</v>
      </c>
      <c r="U6" s="425">
        <v>66</v>
      </c>
      <c r="V6" s="426">
        <v>100.37</v>
      </c>
      <c r="W6" s="425">
        <v>1161</v>
      </c>
      <c r="X6" s="426">
        <v>1248.19</v>
      </c>
    </row>
    <row r="7" spans="1:24">
      <c r="A7" s="427">
        <v>2</v>
      </c>
      <c r="B7" s="427" t="s">
        <v>6</v>
      </c>
      <c r="C7" s="427">
        <v>449</v>
      </c>
      <c r="D7" s="428">
        <v>733.73</v>
      </c>
      <c r="E7" s="427">
        <v>67</v>
      </c>
      <c r="F7" s="428">
        <v>42.7</v>
      </c>
      <c r="G7" s="427">
        <v>72</v>
      </c>
      <c r="H7" s="428">
        <v>42.3</v>
      </c>
      <c r="I7" s="427">
        <v>97</v>
      </c>
      <c r="J7" s="428">
        <v>76</v>
      </c>
      <c r="K7" s="427">
        <v>225</v>
      </c>
      <c r="L7" s="428">
        <v>307</v>
      </c>
      <c r="M7" s="427">
        <v>225</v>
      </c>
      <c r="N7" s="428">
        <v>276.45</v>
      </c>
      <c r="O7" s="427">
        <v>131</v>
      </c>
      <c r="P7" s="428">
        <v>132.80000000000001</v>
      </c>
      <c r="Q7" s="427">
        <v>7</v>
      </c>
      <c r="R7" s="428">
        <v>5.9</v>
      </c>
      <c r="S7" s="427">
        <v>109</v>
      </c>
      <c r="T7" s="428">
        <v>81.42</v>
      </c>
      <c r="U7" s="427">
        <v>78</v>
      </c>
      <c r="V7" s="428">
        <v>65.22</v>
      </c>
      <c r="W7" s="427">
        <v>1460</v>
      </c>
      <c r="X7" s="428">
        <v>1763.52</v>
      </c>
    </row>
    <row r="8" spans="1:24">
      <c r="A8" s="427">
        <v>3</v>
      </c>
      <c r="B8" s="427" t="s">
        <v>7</v>
      </c>
      <c r="C8" s="427">
        <v>200</v>
      </c>
      <c r="D8" s="428">
        <v>215.61</v>
      </c>
      <c r="E8" s="427">
        <v>1</v>
      </c>
      <c r="F8" s="428">
        <v>1</v>
      </c>
      <c r="G8" s="427">
        <v>0</v>
      </c>
      <c r="H8" s="428">
        <v>0</v>
      </c>
      <c r="I8" s="427">
        <v>15</v>
      </c>
      <c r="J8" s="428">
        <v>14</v>
      </c>
      <c r="K8" s="427">
        <v>80</v>
      </c>
      <c r="L8" s="428">
        <v>82.5</v>
      </c>
      <c r="M8" s="427">
        <v>60</v>
      </c>
      <c r="N8" s="428">
        <v>61.5</v>
      </c>
      <c r="O8" s="427">
        <v>3</v>
      </c>
      <c r="P8" s="428">
        <v>2.75</v>
      </c>
      <c r="Q8" s="427">
        <v>1</v>
      </c>
      <c r="R8" s="428">
        <v>0.9</v>
      </c>
      <c r="S8" s="427">
        <v>20</v>
      </c>
      <c r="T8" s="428">
        <v>16.649999999999999</v>
      </c>
      <c r="U8" s="427">
        <v>30</v>
      </c>
      <c r="V8" s="428">
        <v>26.3</v>
      </c>
      <c r="W8" s="427">
        <v>410</v>
      </c>
      <c r="X8" s="428">
        <v>421.21</v>
      </c>
    </row>
    <row r="9" spans="1:24">
      <c r="A9" s="427">
        <v>4</v>
      </c>
      <c r="B9" s="427" t="s">
        <v>8</v>
      </c>
      <c r="C9" s="427">
        <v>1019</v>
      </c>
      <c r="D9" s="428">
        <v>991.51</v>
      </c>
      <c r="E9" s="427">
        <v>18</v>
      </c>
      <c r="F9" s="428">
        <v>15.64</v>
      </c>
      <c r="G9" s="427">
        <v>16</v>
      </c>
      <c r="H9" s="428">
        <v>9.8000000000000007</v>
      </c>
      <c r="I9" s="427">
        <v>30</v>
      </c>
      <c r="J9" s="428">
        <v>62.33</v>
      </c>
      <c r="K9" s="427">
        <v>285</v>
      </c>
      <c r="L9" s="428">
        <v>470.79</v>
      </c>
      <c r="M9" s="427">
        <v>199</v>
      </c>
      <c r="N9" s="428">
        <v>366.7</v>
      </c>
      <c r="O9" s="427">
        <v>19</v>
      </c>
      <c r="P9" s="428">
        <v>40.18</v>
      </c>
      <c r="Q9" s="427">
        <v>12</v>
      </c>
      <c r="R9" s="428">
        <v>24</v>
      </c>
      <c r="S9" s="427">
        <v>65</v>
      </c>
      <c r="T9" s="428">
        <v>98.69</v>
      </c>
      <c r="U9" s="427">
        <v>65</v>
      </c>
      <c r="V9" s="428">
        <v>77.13</v>
      </c>
      <c r="W9" s="427">
        <v>1728</v>
      </c>
      <c r="X9" s="428">
        <v>2156.77</v>
      </c>
    </row>
    <row r="10" spans="1:24">
      <c r="A10" s="427">
        <v>5</v>
      </c>
      <c r="B10" s="427" t="s">
        <v>9</v>
      </c>
      <c r="C10" s="427">
        <v>740</v>
      </c>
      <c r="D10" s="428">
        <v>782.1</v>
      </c>
      <c r="E10" s="427">
        <v>27</v>
      </c>
      <c r="F10" s="428">
        <v>22.14</v>
      </c>
      <c r="G10" s="427">
        <v>25</v>
      </c>
      <c r="H10" s="428">
        <v>15.94</v>
      </c>
      <c r="I10" s="427">
        <v>45</v>
      </c>
      <c r="J10" s="428">
        <v>87.71</v>
      </c>
      <c r="K10" s="427">
        <v>234</v>
      </c>
      <c r="L10" s="428">
        <v>497.75</v>
      </c>
      <c r="M10" s="427">
        <v>173</v>
      </c>
      <c r="N10" s="428">
        <v>438.42</v>
      </c>
      <c r="O10" s="427">
        <v>42</v>
      </c>
      <c r="P10" s="428">
        <v>57.42</v>
      </c>
      <c r="Q10" s="427">
        <v>41</v>
      </c>
      <c r="R10" s="428">
        <v>57.39</v>
      </c>
      <c r="S10" s="427">
        <v>90</v>
      </c>
      <c r="T10" s="428">
        <v>130.21</v>
      </c>
      <c r="U10" s="427">
        <v>89</v>
      </c>
      <c r="V10" s="428">
        <v>180.71</v>
      </c>
      <c r="W10" s="427">
        <v>1506</v>
      </c>
      <c r="X10" s="428">
        <v>2269.79</v>
      </c>
    </row>
    <row r="11" spans="1:24">
      <c r="A11" s="427">
        <v>6</v>
      </c>
      <c r="B11" s="427" t="s">
        <v>11</v>
      </c>
      <c r="C11" s="427">
        <v>500</v>
      </c>
      <c r="D11" s="428">
        <v>492.62</v>
      </c>
      <c r="E11" s="427">
        <v>3</v>
      </c>
      <c r="F11" s="428">
        <v>2.2999999999999998</v>
      </c>
      <c r="G11" s="427">
        <v>1</v>
      </c>
      <c r="H11" s="428">
        <v>0.7</v>
      </c>
      <c r="I11" s="427">
        <v>30</v>
      </c>
      <c r="J11" s="428">
        <v>28</v>
      </c>
      <c r="K11" s="427">
        <v>130</v>
      </c>
      <c r="L11" s="428">
        <v>136.5</v>
      </c>
      <c r="M11" s="427">
        <v>100</v>
      </c>
      <c r="N11" s="428">
        <v>102.95</v>
      </c>
      <c r="O11" s="427">
        <v>6</v>
      </c>
      <c r="P11" s="428">
        <v>5.55</v>
      </c>
      <c r="Q11" s="427">
        <v>1</v>
      </c>
      <c r="R11" s="428">
        <v>1</v>
      </c>
      <c r="S11" s="427">
        <v>20</v>
      </c>
      <c r="T11" s="428">
        <v>38.020000000000003</v>
      </c>
      <c r="U11" s="427">
        <v>25</v>
      </c>
      <c r="V11" s="428">
        <v>55.82</v>
      </c>
      <c r="W11" s="427">
        <v>816</v>
      </c>
      <c r="X11" s="428">
        <v>863.46</v>
      </c>
    </row>
    <row r="12" spans="1:24">
      <c r="A12" s="427">
        <v>7</v>
      </c>
      <c r="B12" s="427" t="s">
        <v>12</v>
      </c>
      <c r="C12" s="427">
        <v>120</v>
      </c>
      <c r="D12" s="428">
        <v>116.47</v>
      </c>
      <c r="E12" s="427">
        <v>0</v>
      </c>
      <c r="F12" s="428">
        <v>0</v>
      </c>
      <c r="G12" s="427">
        <v>0</v>
      </c>
      <c r="H12" s="428">
        <v>0</v>
      </c>
      <c r="I12" s="427">
        <v>0</v>
      </c>
      <c r="J12" s="428">
        <v>0</v>
      </c>
      <c r="K12" s="427">
        <v>60</v>
      </c>
      <c r="L12" s="428">
        <v>54</v>
      </c>
      <c r="M12" s="427">
        <v>50</v>
      </c>
      <c r="N12" s="428">
        <v>41.45</v>
      </c>
      <c r="O12" s="427">
        <v>2</v>
      </c>
      <c r="P12" s="428">
        <v>1.8</v>
      </c>
      <c r="Q12" s="427">
        <v>0</v>
      </c>
      <c r="R12" s="428">
        <v>0</v>
      </c>
      <c r="S12" s="427">
        <v>15</v>
      </c>
      <c r="T12" s="428">
        <v>8.81</v>
      </c>
      <c r="U12" s="427">
        <v>20</v>
      </c>
      <c r="V12" s="428">
        <v>13.27</v>
      </c>
      <c r="W12" s="427">
        <v>267</v>
      </c>
      <c r="X12" s="428">
        <v>235.8</v>
      </c>
    </row>
    <row r="13" spans="1:24">
      <c r="A13" s="427">
        <v>8</v>
      </c>
      <c r="B13" s="427" t="s">
        <v>14</v>
      </c>
      <c r="C13" s="427">
        <v>953</v>
      </c>
      <c r="D13" s="428">
        <v>1569.47</v>
      </c>
      <c r="E13" s="427">
        <v>12</v>
      </c>
      <c r="F13" s="428">
        <v>1.9</v>
      </c>
      <c r="G13" s="427">
        <v>11</v>
      </c>
      <c r="H13" s="428">
        <v>3.62</v>
      </c>
      <c r="I13" s="427">
        <v>26</v>
      </c>
      <c r="J13" s="428">
        <v>36</v>
      </c>
      <c r="K13" s="427">
        <v>131</v>
      </c>
      <c r="L13" s="428">
        <v>189.04</v>
      </c>
      <c r="M13" s="427">
        <v>117</v>
      </c>
      <c r="N13" s="428">
        <v>187.52</v>
      </c>
      <c r="O13" s="427">
        <v>15</v>
      </c>
      <c r="P13" s="428">
        <v>30.23</v>
      </c>
      <c r="Q13" s="427">
        <v>1</v>
      </c>
      <c r="R13" s="428">
        <v>1</v>
      </c>
      <c r="S13" s="427">
        <v>86</v>
      </c>
      <c r="T13" s="428">
        <v>83.87</v>
      </c>
      <c r="U13" s="427">
        <v>83</v>
      </c>
      <c r="V13" s="428">
        <v>105.41</v>
      </c>
      <c r="W13" s="427">
        <v>1435</v>
      </c>
      <c r="X13" s="428">
        <v>2208.06</v>
      </c>
    </row>
    <row r="14" spans="1:24">
      <c r="A14" s="427">
        <v>9</v>
      </c>
      <c r="B14" s="427" t="s">
        <v>15</v>
      </c>
      <c r="C14" s="427">
        <v>100</v>
      </c>
      <c r="D14" s="428">
        <v>114.25</v>
      </c>
      <c r="E14" s="427">
        <v>1</v>
      </c>
      <c r="F14" s="428">
        <v>0.9</v>
      </c>
      <c r="G14" s="427">
        <v>0</v>
      </c>
      <c r="H14" s="428">
        <v>0</v>
      </c>
      <c r="I14" s="427">
        <v>15</v>
      </c>
      <c r="J14" s="428">
        <v>14</v>
      </c>
      <c r="K14" s="427">
        <v>80</v>
      </c>
      <c r="L14" s="428">
        <v>82.5</v>
      </c>
      <c r="M14" s="427">
        <v>60</v>
      </c>
      <c r="N14" s="428">
        <v>61.5</v>
      </c>
      <c r="O14" s="427">
        <v>3</v>
      </c>
      <c r="P14" s="428">
        <v>2.75</v>
      </c>
      <c r="Q14" s="427">
        <v>0</v>
      </c>
      <c r="R14" s="428">
        <v>0</v>
      </c>
      <c r="S14" s="427">
        <v>10</v>
      </c>
      <c r="T14" s="428">
        <v>11.61</v>
      </c>
      <c r="U14" s="427">
        <v>30</v>
      </c>
      <c r="V14" s="428">
        <v>27.98</v>
      </c>
      <c r="W14" s="427">
        <v>299</v>
      </c>
      <c r="X14" s="428">
        <v>315.49</v>
      </c>
    </row>
    <row r="15" spans="1:24">
      <c r="A15" s="427">
        <v>10</v>
      </c>
      <c r="B15" s="427" t="s">
        <v>16</v>
      </c>
      <c r="C15" s="427">
        <v>7976</v>
      </c>
      <c r="D15" s="428">
        <v>9003.68</v>
      </c>
      <c r="E15" s="427">
        <v>299</v>
      </c>
      <c r="F15" s="428">
        <v>272.92</v>
      </c>
      <c r="G15" s="427">
        <v>273</v>
      </c>
      <c r="H15" s="428">
        <v>240.24</v>
      </c>
      <c r="I15" s="427">
        <v>405</v>
      </c>
      <c r="J15" s="428">
        <v>642.49</v>
      </c>
      <c r="K15" s="427">
        <v>1579</v>
      </c>
      <c r="L15" s="428">
        <v>3238.53</v>
      </c>
      <c r="M15" s="427">
        <v>1702</v>
      </c>
      <c r="N15" s="428">
        <v>3435.66</v>
      </c>
      <c r="O15" s="427">
        <v>578</v>
      </c>
      <c r="P15" s="428">
        <v>1022.45</v>
      </c>
      <c r="Q15" s="427">
        <v>282</v>
      </c>
      <c r="R15" s="428">
        <v>488.19</v>
      </c>
      <c r="S15" s="427">
        <v>617</v>
      </c>
      <c r="T15" s="428">
        <v>1020.75</v>
      </c>
      <c r="U15" s="427">
        <v>540</v>
      </c>
      <c r="V15" s="428">
        <v>723.85</v>
      </c>
      <c r="W15" s="427">
        <v>14251</v>
      </c>
      <c r="X15" s="428">
        <v>20088.759999999998</v>
      </c>
    </row>
    <row r="16" spans="1:24">
      <c r="A16" s="427">
        <v>11</v>
      </c>
      <c r="B16" s="427" t="s">
        <v>19</v>
      </c>
      <c r="C16" s="427">
        <v>251</v>
      </c>
      <c r="D16" s="428">
        <v>240.5</v>
      </c>
      <c r="E16" s="427">
        <v>0</v>
      </c>
      <c r="F16" s="428">
        <v>0</v>
      </c>
      <c r="G16" s="427">
        <v>1</v>
      </c>
      <c r="H16" s="428">
        <v>0.92</v>
      </c>
      <c r="I16" s="427">
        <v>10</v>
      </c>
      <c r="J16" s="428">
        <v>12.29</v>
      </c>
      <c r="K16" s="427">
        <v>60</v>
      </c>
      <c r="L16" s="428">
        <v>66.17</v>
      </c>
      <c r="M16" s="427">
        <v>40</v>
      </c>
      <c r="N16" s="428">
        <v>44.05</v>
      </c>
      <c r="O16" s="427">
        <v>2</v>
      </c>
      <c r="P16" s="428">
        <v>4.5</v>
      </c>
      <c r="Q16" s="427">
        <v>0</v>
      </c>
      <c r="R16" s="428">
        <v>0</v>
      </c>
      <c r="S16" s="427">
        <v>29</v>
      </c>
      <c r="T16" s="428">
        <v>30.7</v>
      </c>
      <c r="U16" s="427">
        <v>29</v>
      </c>
      <c r="V16" s="428">
        <v>46.27</v>
      </c>
      <c r="W16" s="427">
        <v>422</v>
      </c>
      <c r="X16" s="428">
        <v>445.4</v>
      </c>
    </row>
    <row r="17" spans="1:24">
      <c r="A17" s="427">
        <v>12</v>
      </c>
      <c r="B17" s="427" t="s">
        <v>20</v>
      </c>
      <c r="C17" s="427">
        <v>250</v>
      </c>
      <c r="D17" s="428">
        <v>222.71</v>
      </c>
      <c r="E17" s="427">
        <v>1</v>
      </c>
      <c r="F17" s="428">
        <v>1</v>
      </c>
      <c r="G17" s="427">
        <v>1</v>
      </c>
      <c r="H17" s="428">
        <v>0.7</v>
      </c>
      <c r="I17" s="427">
        <v>15</v>
      </c>
      <c r="J17" s="428">
        <v>14</v>
      </c>
      <c r="K17" s="427">
        <v>80</v>
      </c>
      <c r="L17" s="428">
        <v>82.5</v>
      </c>
      <c r="M17" s="427">
        <v>60</v>
      </c>
      <c r="N17" s="428">
        <v>61.5</v>
      </c>
      <c r="O17" s="427">
        <v>3</v>
      </c>
      <c r="P17" s="428">
        <v>2.75</v>
      </c>
      <c r="Q17" s="427">
        <v>1</v>
      </c>
      <c r="R17" s="428">
        <v>0.9</v>
      </c>
      <c r="S17" s="427">
        <v>20</v>
      </c>
      <c r="T17" s="428">
        <v>16.649999999999999</v>
      </c>
      <c r="U17" s="427">
        <v>30</v>
      </c>
      <c r="V17" s="428">
        <v>25.04</v>
      </c>
      <c r="W17" s="427">
        <v>461</v>
      </c>
      <c r="X17" s="428">
        <v>427.75</v>
      </c>
    </row>
    <row r="18" spans="1:24" ht="15" customHeight="1">
      <c r="A18" s="991" t="s">
        <v>96</v>
      </c>
      <c r="B18" s="992"/>
      <c r="C18" s="422">
        <v>13319</v>
      </c>
      <c r="D18" s="429">
        <v>15204.09</v>
      </c>
      <c r="E18" s="422">
        <v>443</v>
      </c>
      <c r="F18" s="429">
        <v>368.33</v>
      </c>
      <c r="G18" s="422">
        <v>411</v>
      </c>
      <c r="H18" s="429">
        <v>321.74</v>
      </c>
      <c r="I18" s="422">
        <v>707</v>
      </c>
      <c r="J18" s="429">
        <v>1034.02</v>
      </c>
      <c r="K18" s="422">
        <v>3061</v>
      </c>
      <c r="L18" s="429">
        <v>5342.92</v>
      </c>
      <c r="M18" s="422">
        <v>2891</v>
      </c>
      <c r="N18" s="429">
        <v>5210.5600000000004</v>
      </c>
      <c r="O18" s="422">
        <v>815</v>
      </c>
      <c r="P18" s="429">
        <v>1318.83</v>
      </c>
      <c r="Q18" s="422">
        <v>347</v>
      </c>
      <c r="R18" s="429">
        <v>580.52</v>
      </c>
      <c r="S18" s="422">
        <v>1137</v>
      </c>
      <c r="T18" s="429">
        <v>1615.82</v>
      </c>
      <c r="U18" s="422">
        <v>1085</v>
      </c>
      <c r="V18" s="429">
        <v>1447.37</v>
      </c>
      <c r="W18" s="422">
        <v>24216</v>
      </c>
      <c r="X18" s="429">
        <v>32444.2</v>
      </c>
    </row>
    <row r="19" spans="1:24">
      <c r="A19" s="427">
        <v>1</v>
      </c>
      <c r="B19" s="427" t="s">
        <v>24</v>
      </c>
      <c r="C19" s="427">
        <v>558</v>
      </c>
      <c r="D19" s="428">
        <v>538.30999999999995</v>
      </c>
      <c r="E19" s="427">
        <v>8</v>
      </c>
      <c r="F19" s="428">
        <v>5.59</v>
      </c>
      <c r="G19" s="427">
        <v>6</v>
      </c>
      <c r="H19" s="428">
        <v>4.0199999999999996</v>
      </c>
      <c r="I19" s="427">
        <v>20</v>
      </c>
      <c r="J19" s="428">
        <v>32.93</v>
      </c>
      <c r="K19" s="427">
        <v>186</v>
      </c>
      <c r="L19" s="428">
        <v>244.17</v>
      </c>
      <c r="M19" s="427">
        <v>146</v>
      </c>
      <c r="N19" s="428">
        <v>205.06</v>
      </c>
      <c r="O19" s="427">
        <v>7</v>
      </c>
      <c r="P19" s="428">
        <v>15.24</v>
      </c>
      <c r="Q19" s="427">
        <v>3</v>
      </c>
      <c r="R19" s="428">
        <v>3.9</v>
      </c>
      <c r="S19" s="427">
        <v>53</v>
      </c>
      <c r="T19" s="428">
        <v>44.14</v>
      </c>
      <c r="U19" s="427">
        <v>48</v>
      </c>
      <c r="V19" s="428">
        <v>42.31</v>
      </c>
      <c r="W19" s="427">
        <v>1035</v>
      </c>
      <c r="X19" s="428">
        <v>1135.67</v>
      </c>
    </row>
    <row r="20" spans="1:24" ht="18" customHeight="1">
      <c r="A20" s="427">
        <v>2</v>
      </c>
      <c r="B20" s="427" t="s">
        <v>433</v>
      </c>
      <c r="C20" s="427">
        <v>100</v>
      </c>
      <c r="D20" s="428">
        <v>114.16</v>
      </c>
      <c r="E20" s="427">
        <v>1</v>
      </c>
      <c r="F20" s="428">
        <v>0.25</v>
      </c>
      <c r="G20" s="427">
        <v>0</v>
      </c>
      <c r="H20" s="428">
        <v>0</v>
      </c>
      <c r="I20" s="427">
        <v>15</v>
      </c>
      <c r="J20" s="428">
        <v>14</v>
      </c>
      <c r="K20" s="427">
        <v>80</v>
      </c>
      <c r="L20" s="428">
        <v>82.5</v>
      </c>
      <c r="M20" s="427">
        <v>60</v>
      </c>
      <c r="N20" s="428">
        <v>61.5</v>
      </c>
      <c r="O20" s="427">
        <v>3</v>
      </c>
      <c r="P20" s="428">
        <v>2.75</v>
      </c>
      <c r="Q20" s="427">
        <v>0</v>
      </c>
      <c r="R20" s="428">
        <v>0</v>
      </c>
      <c r="S20" s="427">
        <v>10</v>
      </c>
      <c r="T20" s="428">
        <v>18.07</v>
      </c>
      <c r="U20" s="427">
        <v>30</v>
      </c>
      <c r="V20" s="428">
        <v>27.23</v>
      </c>
      <c r="W20" s="427">
        <v>299</v>
      </c>
      <c r="X20" s="428">
        <v>320.45999999999998</v>
      </c>
    </row>
    <row r="21" spans="1:24">
      <c r="A21" s="427">
        <v>3</v>
      </c>
      <c r="B21" s="427" t="s">
        <v>21</v>
      </c>
      <c r="C21" s="427">
        <v>605</v>
      </c>
      <c r="D21" s="428">
        <v>437.14</v>
      </c>
      <c r="E21" s="427">
        <v>16</v>
      </c>
      <c r="F21" s="428">
        <v>9.85</v>
      </c>
      <c r="G21" s="427">
        <v>25</v>
      </c>
      <c r="H21" s="428">
        <v>13.32</v>
      </c>
      <c r="I21" s="427">
        <v>61</v>
      </c>
      <c r="J21" s="428">
        <v>45.93</v>
      </c>
      <c r="K21" s="427">
        <v>213</v>
      </c>
      <c r="L21" s="428">
        <v>261.95999999999998</v>
      </c>
      <c r="M21" s="427">
        <v>145</v>
      </c>
      <c r="N21" s="428">
        <v>142.94999999999999</v>
      </c>
      <c r="O21" s="427">
        <v>50</v>
      </c>
      <c r="P21" s="428">
        <v>52.74</v>
      </c>
      <c r="Q21" s="427">
        <v>13</v>
      </c>
      <c r="R21" s="428">
        <v>13.6</v>
      </c>
      <c r="S21" s="427">
        <v>63</v>
      </c>
      <c r="T21" s="428">
        <v>38.020000000000003</v>
      </c>
      <c r="U21" s="427">
        <v>50</v>
      </c>
      <c r="V21" s="428">
        <v>46.04</v>
      </c>
      <c r="W21" s="427">
        <v>1241</v>
      </c>
      <c r="X21" s="428">
        <v>1061.55</v>
      </c>
    </row>
    <row r="22" spans="1:24">
      <c r="A22" s="427">
        <v>4</v>
      </c>
      <c r="B22" s="427" t="s">
        <v>22</v>
      </c>
      <c r="C22" s="427">
        <v>431</v>
      </c>
      <c r="D22" s="428">
        <v>444.69</v>
      </c>
      <c r="E22" s="427">
        <v>8</v>
      </c>
      <c r="F22" s="428">
        <v>3.3</v>
      </c>
      <c r="G22" s="427">
        <v>9</v>
      </c>
      <c r="H22" s="428">
        <v>3.76</v>
      </c>
      <c r="I22" s="427">
        <v>25</v>
      </c>
      <c r="J22" s="428">
        <v>32.06</v>
      </c>
      <c r="K22" s="427">
        <v>243</v>
      </c>
      <c r="L22" s="428">
        <v>382.96</v>
      </c>
      <c r="M22" s="427">
        <v>162</v>
      </c>
      <c r="N22" s="428">
        <v>236.08</v>
      </c>
      <c r="O22" s="427">
        <v>12</v>
      </c>
      <c r="P22" s="428">
        <v>22.74</v>
      </c>
      <c r="Q22" s="427">
        <v>8</v>
      </c>
      <c r="R22" s="428">
        <v>13.9</v>
      </c>
      <c r="S22" s="427">
        <v>60</v>
      </c>
      <c r="T22" s="428">
        <v>36.92</v>
      </c>
      <c r="U22" s="427">
        <v>59</v>
      </c>
      <c r="V22" s="428">
        <v>52.4</v>
      </c>
      <c r="W22" s="427">
        <v>1017</v>
      </c>
      <c r="X22" s="428">
        <v>1228.81</v>
      </c>
    </row>
    <row r="23" spans="1:24">
      <c r="A23" s="427">
        <v>5</v>
      </c>
      <c r="B23" s="427" t="s">
        <v>10</v>
      </c>
      <c r="C23" s="427">
        <v>250</v>
      </c>
      <c r="D23" s="428">
        <v>289.56</v>
      </c>
      <c r="E23" s="427">
        <v>1</v>
      </c>
      <c r="F23" s="428">
        <v>1</v>
      </c>
      <c r="G23" s="427">
        <v>1</v>
      </c>
      <c r="H23" s="428">
        <v>0.7</v>
      </c>
      <c r="I23" s="427">
        <v>15</v>
      </c>
      <c r="J23" s="428">
        <v>14</v>
      </c>
      <c r="K23" s="427">
        <v>80</v>
      </c>
      <c r="L23" s="428">
        <v>82.5</v>
      </c>
      <c r="M23" s="427">
        <v>60</v>
      </c>
      <c r="N23" s="428">
        <v>61.5</v>
      </c>
      <c r="O23" s="427">
        <v>3</v>
      </c>
      <c r="P23" s="428">
        <v>2.75</v>
      </c>
      <c r="Q23" s="427">
        <v>1</v>
      </c>
      <c r="R23" s="428">
        <v>0.9</v>
      </c>
      <c r="S23" s="427">
        <v>20</v>
      </c>
      <c r="T23" s="428">
        <v>19.829999999999998</v>
      </c>
      <c r="U23" s="427">
        <v>35</v>
      </c>
      <c r="V23" s="428">
        <v>25.91</v>
      </c>
      <c r="W23" s="427">
        <v>466</v>
      </c>
      <c r="X23" s="428">
        <v>498.65</v>
      </c>
    </row>
    <row r="24" spans="1:24">
      <c r="A24" s="427">
        <v>6</v>
      </c>
      <c r="B24" s="427" t="s">
        <v>23</v>
      </c>
      <c r="C24" s="427">
        <v>250</v>
      </c>
      <c r="D24" s="428">
        <v>214.3</v>
      </c>
      <c r="E24" s="427">
        <v>1</v>
      </c>
      <c r="F24" s="428">
        <v>1</v>
      </c>
      <c r="G24" s="427">
        <v>1</v>
      </c>
      <c r="H24" s="428">
        <v>0.7</v>
      </c>
      <c r="I24" s="427">
        <v>15</v>
      </c>
      <c r="J24" s="428">
        <v>14</v>
      </c>
      <c r="K24" s="427">
        <v>80</v>
      </c>
      <c r="L24" s="428">
        <v>82.5</v>
      </c>
      <c r="M24" s="427">
        <v>60</v>
      </c>
      <c r="N24" s="428">
        <v>61.5</v>
      </c>
      <c r="O24" s="427">
        <v>3</v>
      </c>
      <c r="P24" s="428">
        <v>2.75</v>
      </c>
      <c r="Q24" s="427">
        <v>1</v>
      </c>
      <c r="R24" s="428">
        <v>0.9</v>
      </c>
      <c r="S24" s="427">
        <v>20</v>
      </c>
      <c r="T24" s="428">
        <v>10.09</v>
      </c>
      <c r="U24" s="427">
        <v>30</v>
      </c>
      <c r="V24" s="428">
        <v>15.21</v>
      </c>
      <c r="W24" s="427">
        <v>461</v>
      </c>
      <c r="X24" s="428">
        <v>402.95</v>
      </c>
    </row>
    <row r="25" spans="1:24">
      <c r="A25" s="427">
        <v>7</v>
      </c>
      <c r="B25" s="427" t="s">
        <v>181</v>
      </c>
      <c r="C25" s="427">
        <v>112</v>
      </c>
      <c r="D25" s="428">
        <v>88.19</v>
      </c>
      <c r="E25" s="427">
        <v>0</v>
      </c>
      <c r="F25" s="428">
        <v>0</v>
      </c>
      <c r="G25" s="427">
        <v>0</v>
      </c>
      <c r="H25" s="428">
        <v>0</v>
      </c>
      <c r="I25" s="427">
        <v>15</v>
      </c>
      <c r="J25" s="428">
        <v>13</v>
      </c>
      <c r="K25" s="427">
        <v>50</v>
      </c>
      <c r="L25" s="428">
        <v>54</v>
      </c>
      <c r="M25" s="427">
        <v>40</v>
      </c>
      <c r="N25" s="428">
        <v>41.45</v>
      </c>
      <c r="O25" s="427">
        <v>2</v>
      </c>
      <c r="P25" s="428">
        <v>1.8</v>
      </c>
      <c r="Q25" s="427">
        <v>8</v>
      </c>
      <c r="R25" s="428">
        <v>4</v>
      </c>
      <c r="S25" s="427">
        <v>10</v>
      </c>
      <c r="T25" s="428">
        <v>9.69</v>
      </c>
      <c r="U25" s="427">
        <v>15</v>
      </c>
      <c r="V25" s="428">
        <v>14.61</v>
      </c>
      <c r="W25" s="427">
        <v>252</v>
      </c>
      <c r="X25" s="428">
        <v>226.74</v>
      </c>
    </row>
    <row r="26" spans="1:24">
      <c r="A26" s="427">
        <v>8</v>
      </c>
      <c r="B26" s="427" t="s">
        <v>25</v>
      </c>
      <c r="C26" s="427">
        <v>100</v>
      </c>
      <c r="D26" s="428">
        <v>114.6</v>
      </c>
      <c r="E26" s="427">
        <v>1</v>
      </c>
      <c r="F26" s="428">
        <v>0.25</v>
      </c>
      <c r="G26" s="427">
        <v>0</v>
      </c>
      <c r="H26" s="428">
        <v>0</v>
      </c>
      <c r="I26" s="427">
        <v>15</v>
      </c>
      <c r="J26" s="428">
        <v>14</v>
      </c>
      <c r="K26" s="427">
        <v>80</v>
      </c>
      <c r="L26" s="428">
        <v>82.5</v>
      </c>
      <c r="M26" s="427">
        <v>60</v>
      </c>
      <c r="N26" s="428">
        <v>61.5</v>
      </c>
      <c r="O26" s="427">
        <v>3</v>
      </c>
      <c r="P26" s="428">
        <v>2.75</v>
      </c>
      <c r="Q26" s="427">
        <v>0</v>
      </c>
      <c r="R26" s="428">
        <v>0</v>
      </c>
      <c r="S26" s="427">
        <v>20</v>
      </c>
      <c r="T26" s="428">
        <v>16.89</v>
      </c>
      <c r="U26" s="427">
        <v>30</v>
      </c>
      <c r="V26" s="428">
        <v>25.45</v>
      </c>
      <c r="W26" s="427">
        <v>309</v>
      </c>
      <c r="X26" s="428">
        <v>317.94</v>
      </c>
    </row>
    <row r="27" spans="1:24" ht="15" customHeight="1">
      <c r="A27" s="991" t="s">
        <v>97</v>
      </c>
      <c r="B27" s="992"/>
      <c r="C27" s="422">
        <v>2406</v>
      </c>
      <c r="D27" s="429">
        <v>2240.9499999999998</v>
      </c>
      <c r="E27" s="422">
        <v>36</v>
      </c>
      <c r="F27" s="429">
        <v>21.24</v>
      </c>
      <c r="G27" s="422">
        <v>42</v>
      </c>
      <c r="H27" s="429">
        <v>22.5</v>
      </c>
      <c r="I27" s="422">
        <v>181</v>
      </c>
      <c r="J27" s="429">
        <v>179.92</v>
      </c>
      <c r="K27" s="422">
        <v>1012</v>
      </c>
      <c r="L27" s="429">
        <v>1273.0899999999999</v>
      </c>
      <c r="M27" s="422">
        <v>733</v>
      </c>
      <c r="N27" s="429">
        <v>871.54</v>
      </c>
      <c r="O27" s="422">
        <v>83</v>
      </c>
      <c r="P27" s="429">
        <v>103.52</v>
      </c>
      <c r="Q27" s="422">
        <v>34</v>
      </c>
      <c r="R27" s="429">
        <v>37.200000000000003</v>
      </c>
      <c r="S27" s="422">
        <v>256</v>
      </c>
      <c r="T27" s="429">
        <v>193.65</v>
      </c>
      <c r="U27" s="422">
        <v>297</v>
      </c>
      <c r="V27" s="429">
        <v>249.16</v>
      </c>
      <c r="W27" s="422">
        <v>5080</v>
      </c>
      <c r="X27" s="429">
        <v>5192.7700000000004</v>
      </c>
    </row>
    <row r="28" spans="1:24">
      <c r="A28" s="427">
        <v>1</v>
      </c>
      <c r="B28" s="427" t="s">
        <v>27</v>
      </c>
      <c r="C28" s="427">
        <v>2301</v>
      </c>
      <c r="D28" s="428">
        <v>2318.84</v>
      </c>
      <c r="E28" s="427">
        <v>80</v>
      </c>
      <c r="F28" s="428">
        <v>51.92</v>
      </c>
      <c r="G28" s="427">
        <v>123</v>
      </c>
      <c r="H28" s="428">
        <v>90.45</v>
      </c>
      <c r="I28" s="427">
        <v>151</v>
      </c>
      <c r="J28" s="428">
        <v>208.73</v>
      </c>
      <c r="K28" s="427">
        <v>526</v>
      </c>
      <c r="L28" s="428">
        <v>899.5</v>
      </c>
      <c r="M28" s="427">
        <v>708</v>
      </c>
      <c r="N28" s="428">
        <v>1064.81</v>
      </c>
      <c r="O28" s="427">
        <v>188</v>
      </c>
      <c r="P28" s="428">
        <v>289.98</v>
      </c>
      <c r="Q28" s="427">
        <v>28</v>
      </c>
      <c r="R28" s="428">
        <v>39.799999999999997</v>
      </c>
      <c r="S28" s="427">
        <v>174</v>
      </c>
      <c r="T28" s="428">
        <v>213.78</v>
      </c>
      <c r="U28" s="427">
        <v>116</v>
      </c>
      <c r="V28" s="428">
        <v>89.81</v>
      </c>
      <c r="W28" s="427">
        <v>4395</v>
      </c>
      <c r="X28" s="428">
        <v>5267.62</v>
      </c>
    </row>
    <row r="29" spans="1:24" ht="15" customHeight="1">
      <c r="A29" s="991" t="s">
        <v>191</v>
      </c>
      <c r="B29" s="992"/>
      <c r="C29" s="422">
        <v>2301</v>
      </c>
      <c r="D29" s="429">
        <v>2318.84</v>
      </c>
      <c r="E29" s="422">
        <v>80</v>
      </c>
      <c r="F29" s="429">
        <v>51.92</v>
      </c>
      <c r="G29" s="422">
        <v>123</v>
      </c>
      <c r="H29" s="429">
        <v>90.45</v>
      </c>
      <c r="I29" s="422">
        <v>151</v>
      </c>
      <c r="J29" s="429">
        <v>208.73</v>
      </c>
      <c r="K29" s="422">
        <v>526</v>
      </c>
      <c r="L29" s="429">
        <v>899.5</v>
      </c>
      <c r="M29" s="422">
        <v>708</v>
      </c>
      <c r="N29" s="429">
        <v>1064.81</v>
      </c>
      <c r="O29" s="422">
        <v>188</v>
      </c>
      <c r="P29" s="429">
        <v>289.98</v>
      </c>
      <c r="Q29" s="422">
        <v>28</v>
      </c>
      <c r="R29" s="429">
        <v>39.799999999999997</v>
      </c>
      <c r="S29" s="422">
        <v>174</v>
      </c>
      <c r="T29" s="429">
        <v>213.78</v>
      </c>
      <c r="U29" s="422">
        <v>116</v>
      </c>
      <c r="V29" s="429">
        <v>89.81</v>
      </c>
      <c r="W29" s="422">
        <v>4395</v>
      </c>
      <c r="X29" s="429">
        <v>5267.62</v>
      </c>
    </row>
    <row r="30" spans="1:24">
      <c r="A30" s="427">
        <v>1</v>
      </c>
      <c r="B30" s="427" t="s">
        <v>28</v>
      </c>
      <c r="C30" s="427">
        <v>1521</v>
      </c>
      <c r="D30" s="428">
        <v>1382.52</v>
      </c>
      <c r="E30" s="427">
        <v>54</v>
      </c>
      <c r="F30" s="428">
        <v>53.4</v>
      </c>
      <c r="G30" s="427">
        <v>47</v>
      </c>
      <c r="H30" s="428">
        <v>39.119999999999997</v>
      </c>
      <c r="I30" s="427">
        <v>59</v>
      </c>
      <c r="J30" s="428">
        <v>77.41</v>
      </c>
      <c r="K30" s="427">
        <v>315</v>
      </c>
      <c r="L30" s="428">
        <v>618.57000000000005</v>
      </c>
      <c r="M30" s="427">
        <v>300</v>
      </c>
      <c r="N30" s="428">
        <v>716.72</v>
      </c>
      <c r="O30" s="427">
        <v>118</v>
      </c>
      <c r="P30" s="428">
        <v>241.41</v>
      </c>
      <c r="Q30" s="427">
        <v>62</v>
      </c>
      <c r="R30" s="428">
        <v>80.14</v>
      </c>
      <c r="S30" s="427">
        <v>182</v>
      </c>
      <c r="T30" s="428">
        <v>242.79</v>
      </c>
      <c r="U30" s="427">
        <v>166</v>
      </c>
      <c r="V30" s="428">
        <v>154.91999999999999</v>
      </c>
      <c r="W30" s="427">
        <v>2824</v>
      </c>
      <c r="X30" s="428">
        <v>3607</v>
      </c>
    </row>
    <row r="31" spans="1:24" ht="15" customHeight="1">
      <c r="A31" s="991" t="s">
        <v>189</v>
      </c>
      <c r="B31" s="992"/>
      <c r="C31" s="422">
        <f>C30</f>
        <v>1521</v>
      </c>
      <c r="D31" s="429">
        <f t="shared" ref="D31:X31" si="0">D30</f>
        <v>1382.52</v>
      </c>
      <c r="E31" s="422">
        <f t="shared" si="0"/>
        <v>54</v>
      </c>
      <c r="F31" s="429">
        <f t="shared" si="0"/>
        <v>53.4</v>
      </c>
      <c r="G31" s="422">
        <f t="shared" si="0"/>
        <v>47</v>
      </c>
      <c r="H31" s="429">
        <f t="shared" si="0"/>
        <v>39.119999999999997</v>
      </c>
      <c r="I31" s="422">
        <f t="shared" si="0"/>
        <v>59</v>
      </c>
      <c r="J31" s="429">
        <f t="shared" si="0"/>
        <v>77.41</v>
      </c>
      <c r="K31" s="422">
        <f t="shared" si="0"/>
        <v>315</v>
      </c>
      <c r="L31" s="429">
        <f t="shared" si="0"/>
        <v>618.57000000000005</v>
      </c>
      <c r="M31" s="422">
        <f t="shared" si="0"/>
        <v>300</v>
      </c>
      <c r="N31" s="429">
        <f t="shared" si="0"/>
        <v>716.72</v>
      </c>
      <c r="O31" s="422">
        <f t="shared" si="0"/>
        <v>118</v>
      </c>
      <c r="P31" s="429">
        <f t="shared" si="0"/>
        <v>241.41</v>
      </c>
      <c r="Q31" s="422">
        <f t="shared" si="0"/>
        <v>62</v>
      </c>
      <c r="R31" s="429">
        <f t="shared" si="0"/>
        <v>80.14</v>
      </c>
      <c r="S31" s="422">
        <f t="shared" si="0"/>
        <v>182</v>
      </c>
      <c r="T31" s="429">
        <f t="shared" si="0"/>
        <v>242.79</v>
      </c>
      <c r="U31" s="422">
        <f t="shared" si="0"/>
        <v>166</v>
      </c>
      <c r="V31" s="429">
        <f t="shared" si="0"/>
        <v>154.91999999999999</v>
      </c>
      <c r="W31" s="422">
        <f t="shared" si="0"/>
        <v>2824</v>
      </c>
      <c r="X31" s="429">
        <f t="shared" si="0"/>
        <v>3607</v>
      </c>
    </row>
    <row r="32" spans="1:24" ht="15" customHeight="1">
      <c r="A32" s="991" t="s">
        <v>87</v>
      </c>
      <c r="B32" s="992"/>
      <c r="C32" s="422">
        <v>19547</v>
      </c>
      <c r="D32" s="429">
        <v>21146.400000000001</v>
      </c>
      <c r="E32" s="422">
        <v>613</v>
      </c>
      <c r="F32" s="429">
        <v>494.89</v>
      </c>
      <c r="G32" s="422">
        <v>623</v>
      </c>
      <c r="H32" s="429">
        <v>473.81</v>
      </c>
      <c r="I32" s="422">
        <v>1098</v>
      </c>
      <c r="J32" s="429">
        <v>1500.08</v>
      </c>
      <c r="K32" s="422">
        <v>4914</v>
      </c>
      <c r="L32" s="429">
        <v>8134.08</v>
      </c>
      <c r="M32" s="422">
        <v>4632</v>
      </c>
      <c r="N32" s="429">
        <v>7863.63</v>
      </c>
      <c r="O32" s="422">
        <v>1204</v>
      </c>
      <c r="P32" s="429">
        <v>1953.74</v>
      </c>
      <c r="Q32" s="422">
        <v>471</v>
      </c>
      <c r="R32" s="429">
        <v>737.66</v>
      </c>
      <c r="S32" s="422">
        <v>1749</v>
      </c>
      <c r="T32" s="429">
        <v>2266.04</v>
      </c>
      <c r="U32" s="422">
        <v>1664</v>
      </c>
      <c r="V32" s="429">
        <v>1941.26</v>
      </c>
      <c r="W32" s="422">
        <v>36515</v>
      </c>
      <c r="X32" s="429">
        <v>46511.59</v>
      </c>
    </row>
  </sheetData>
  <mergeCells count="21">
    <mergeCell ref="W4:X4"/>
    <mergeCell ref="A1:X1"/>
    <mergeCell ref="A2:X2"/>
    <mergeCell ref="A3:X3"/>
    <mergeCell ref="A4:A5"/>
    <mergeCell ref="B4:B5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A18:B18"/>
    <mergeCell ref="A27:B27"/>
    <mergeCell ref="A29:B29"/>
    <mergeCell ref="A31:B31"/>
    <mergeCell ref="A32:B32"/>
  </mergeCells>
  <printOptions gridLines="1"/>
  <pageMargins left="0.25" right="0.25" top="0.89" bottom="0.75" header="0.3" footer="0.3"/>
  <pageSetup paperSize="9" scale="95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>
  <dimension ref="A1:V32"/>
  <sheetViews>
    <sheetView workbookViewId="0">
      <selection sqref="A1:V32"/>
    </sheetView>
  </sheetViews>
  <sheetFormatPr defaultRowHeight="15"/>
  <cols>
    <col min="1" max="1" width="6.140625" customWidth="1"/>
    <col min="2" max="2" width="9.7109375" customWidth="1"/>
    <col min="3" max="3" width="7.28515625" customWidth="1"/>
    <col min="4" max="4" width="7.5703125" bestFit="1" customWidth="1"/>
    <col min="5" max="5" width="5.7109375" customWidth="1"/>
    <col min="6" max="6" width="7.5703125" bestFit="1" customWidth="1"/>
    <col min="7" max="7" width="7" customWidth="1"/>
    <col min="8" max="8" width="7.5703125" bestFit="1" customWidth="1"/>
    <col min="9" max="9" width="4.140625" bestFit="1" customWidth="1"/>
    <col min="10" max="10" width="7.5703125" bestFit="1" customWidth="1"/>
    <col min="11" max="11" width="7.7109375" customWidth="1"/>
    <col min="12" max="12" width="7.5703125" bestFit="1" customWidth="1"/>
    <col min="13" max="13" width="4.140625" bestFit="1" customWidth="1"/>
    <col min="14" max="14" width="7.5703125" bestFit="1" customWidth="1"/>
    <col min="15" max="15" width="6" customWidth="1"/>
    <col min="16" max="16" width="7.5703125" customWidth="1"/>
    <col min="17" max="17" width="4.140625" bestFit="1" customWidth="1"/>
    <col min="18" max="18" width="5.7109375" customWidth="1"/>
    <col min="19" max="19" width="4.140625" bestFit="1" customWidth="1"/>
    <col min="20" max="20" width="6.5703125" bestFit="1" customWidth="1"/>
    <col min="21" max="21" width="6" bestFit="1" customWidth="1"/>
    <col min="22" max="22" width="10.28515625" customWidth="1"/>
  </cols>
  <sheetData>
    <row r="1" spans="1:22" ht="22.5" customHeight="1">
      <c r="A1" s="1009">
        <v>39</v>
      </c>
      <c r="B1" s="1010"/>
      <c r="C1" s="1010"/>
      <c r="D1" s="1010"/>
      <c r="E1" s="1010"/>
      <c r="F1" s="1010"/>
      <c r="G1" s="1010"/>
      <c r="H1" s="1010"/>
      <c r="I1" s="1010"/>
      <c r="J1" s="1010"/>
      <c r="K1" s="1010"/>
      <c r="L1" s="1010"/>
      <c r="M1" s="1010"/>
      <c r="N1" s="1010"/>
      <c r="O1" s="1010"/>
      <c r="P1" s="1010"/>
      <c r="Q1" s="1010"/>
      <c r="R1" s="1010"/>
      <c r="S1" s="1010"/>
      <c r="T1" s="1010"/>
      <c r="U1" s="1010"/>
      <c r="V1" s="1011"/>
    </row>
    <row r="2" spans="1:22" ht="25.5" customHeight="1">
      <c r="A2" s="1012" t="s">
        <v>486</v>
      </c>
      <c r="B2" s="1013"/>
      <c r="C2" s="1013"/>
      <c r="D2" s="1013"/>
      <c r="E2" s="1013"/>
      <c r="F2" s="1013"/>
      <c r="G2" s="1013"/>
      <c r="H2" s="1013"/>
      <c r="I2" s="1013"/>
      <c r="J2" s="1013"/>
      <c r="K2" s="1013"/>
      <c r="L2" s="1013"/>
      <c r="M2" s="1013"/>
      <c r="N2" s="1013"/>
      <c r="O2" s="1013"/>
      <c r="P2" s="1013"/>
      <c r="Q2" s="1013"/>
      <c r="R2" s="1013"/>
      <c r="S2" s="1013"/>
      <c r="T2" s="1013"/>
      <c r="U2" s="1013"/>
      <c r="V2" s="1014"/>
    </row>
    <row r="3" spans="1:22" ht="23.25" customHeight="1">
      <c r="A3" s="1015" t="s">
        <v>473</v>
      </c>
      <c r="B3" s="1016"/>
      <c r="C3" s="1016"/>
      <c r="D3" s="1016"/>
      <c r="E3" s="1016"/>
      <c r="F3" s="1016"/>
      <c r="G3" s="1016"/>
      <c r="H3" s="1016"/>
      <c r="I3" s="1016"/>
      <c r="J3" s="1016"/>
      <c r="K3" s="1016"/>
      <c r="L3" s="1016"/>
      <c r="M3" s="1016"/>
      <c r="N3" s="1016"/>
      <c r="O3" s="1016"/>
      <c r="P3" s="1016"/>
      <c r="Q3" s="1016"/>
      <c r="R3" s="1016"/>
      <c r="S3" s="1016"/>
      <c r="T3" s="1016"/>
      <c r="U3" s="1016"/>
      <c r="V3" s="1017"/>
    </row>
    <row r="4" spans="1:22" ht="20.25" customHeight="1">
      <c r="A4" s="1004" t="s">
        <v>55</v>
      </c>
      <c r="B4" s="1004" t="s">
        <v>0</v>
      </c>
      <c r="C4" s="1007" t="s">
        <v>477</v>
      </c>
      <c r="D4" s="1018"/>
      <c r="E4" s="1018"/>
      <c r="F4" s="1008"/>
      <c r="G4" s="1007" t="s">
        <v>478</v>
      </c>
      <c r="H4" s="1018"/>
      <c r="I4" s="1018"/>
      <c r="J4" s="1008"/>
      <c r="K4" s="1007" t="s">
        <v>479</v>
      </c>
      <c r="L4" s="1018"/>
      <c r="M4" s="1018"/>
      <c r="N4" s="1008"/>
      <c r="O4" s="1007" t="s">
        <v>574</v>
      </c>
      <c r="P4" s="1018"/>
      <c r="Q4" s="1018"/>
      <c r="R4" s="1008"/>
      <c r="S4" s="1006" t="s">
        <v>650</v>
      </c>
      <c r="T4" s="1007"/>
      <c r="U4" s="1019" t="s">
        <v>480</v>
      </c>
      <c r="V4" s="1019"/>
    </row>
    <row r="5" spans="1:22" ht="30">
      <c r="A5" s="1005"/>
      <c r="B5" s="1005"/>
      <c r="C5" s="579" t="s">
        <v>577</v>
      </c>
      <c r="D5" s="424" t="s">
        <v>578</v>
      </c>
      <c r="E5" s="579" t="s">
        <v>579</v>
      </c>
      <c r="F5" s="424" t="s">
        <v>580</v>
      </c>
      <c r="G5" s="579" t="s">
        <v>577</v>
      </c>
      <c r="H5" s="424" t="s">
        <v>578</v>
      </c>
      <c r="I5" s="579" t="s">
        <v>579</v>
      </c>
      <c r="J5" s="424" t="s">
        <v>580</v>
      </c>
      <c r="K5" s="579" t="s">
        <v>577</v>
      </c>
      <c r="L5" s="424" t="s">
        <v>578</v>
      </c>
      <c r="M5" s="579" t="s">
        <v>579</v>
      </c>
      <c r="N5" s="424" t="s">
        <v>580</v>
      </c>
      <c r="O5" s="579" t="s">
        <v>577</v>
      </c>
      <c r="P5" s="424" t="s">
        <v>578</v>
      </c>
      <c r="Q5" s="579" t="s">
        <v>579</v>
      </c>
      <c r="R5" s="424" t="s">
        <v>580</v>
      </c>
      <c r="S5" s="579" t="s">
        <v>66</v>
      </c>
      <c r="T5" s="430" t="s">
        <v>67</v>
      </c>
      <c r="U5" s="579" t="s">
        <v>66</v>
      </c>
      <c r="V5" s="424" t="s">
        <v>67</v>
      </c>
    </row>
    <row r="6" spans="1:22">
      <c r="A6" s="425">
        <v>1</v>
      </c>
      <c r="B6" s="425" t="s">
        <v>5</v>
      </c>
      <c r="C6" s="425">
        <v>192</v>
      </c>
      <c r="D6" s="426">
        <v>148.99</v>
      </c>
      <c r="E6" s="425">
        <v>150</v>
      </c>
      <c r="F6" s="426">
        <v>69.89</v>
      </c>
      <c r="G6" s="425">
        <v>36</v>
      </c>
      <c r="H6" s="426">
        <v>147.26</v>
      </c>
      <c r="I6" s="425">
        <v>32</v>
      </c>
      <c r="J6" s="426">
        <v>64.41</v>
      </c>
      <c r="K6" s="425">
        <v>20</v>
      </c>
      <c r="L6" s="426">
        <v>113.84</v>
      </c>
      <c r="M6" s="425">
        <v>20</v>
      </c>
      <c r="N6" s="426">
        <v>48.04</v>
      </c>
      <c r="O6" s="425">
        <v>1</v>
      </c>
      <c r="P6" s="426">
        <v>1</v>
      </c>
      <c r="Q6" s="425">
        <v>0</v>
      </c>
      <c r="R6" s="426">
        <v>0</v>
      </c>
      <c r="S6" s="425">
        <v>0</v>
      </c>
      <c r="T6" s="431">
        <v>0</v>
      </c>
      <c r="U6" s="432">
        <v>451</v>
      </c>
      <c r="V6" s="433">
        <v>593.42999999999995</v>
      </c>
    </row>
    <row r="7" spans="1:22">
      <c r="A7" s="427">
        <v>2</v>
      </c>
      <c r="B7" s="427" t="s">
        <v>6</v>
      </c>
      <c r="C7" s="427">
        <v>220</v>
      </c>
      <c r="D7" s="428">
        <v>152.24</v>
      </c>
      <c r="E7" s="427">
        <v>145</v>
      </c>
      <c r="F7" s="428">
        <v>87.59</v>
      </c>
      <c r="G7" s="427">
        <v>52</v>
      </c>
      <c r="H7" s="428">
        <v>122.8</v>
      </c>
      <c r="I7" s="427">
        <v>23</v>
      </c>
      <c r="J7" s="428">
        <v>57.49</v>
      </c>
      <c r="K7" s="427">
        <v>15</v>
      </c>
      <c r="L7" s="428">
        <v>60.1</v>
      </c>
      <c r="M7" s="427">
        <v>10</v>
      </c>
      <c r="N7" s="428">
        <v>44.56</v>
      </c>
      <c r="O7" s="427">
        <v>0</v>
      </c>
      <c r="P7" s="428">
        <v>0</v>
      </c>
      <c r="Q7" s="427">
        <v>0</v>
      </c>
      <c r="R7" s="428">
        <v>0</v>
      </c>
      <c r="S7" s="427">
        <v>25</v>
      </c>
      <c r="T7" s="428">
        <v>13.3</v>
      </c>
      <c r="U7" s="425">
        <v>490</v>
      </c>
      <c r="V7" s="426">
        <v>538.08000000000004</v>
      </c>
    </row>
    <row r="8" spans="1:22">
      <c r="A8" s="427">
        <v>3</v>
      </c>
      <c r="B8" s="427" t="s">
        <v>7</v>
      </c>
      <c r="C8" s="427">
        <v>150</v>
      </c>
      <c r="D8" s="428">
        <v>70</v>
      </c>
      <c r="E8" s="427">
        <v>100</v>
      </c>
      <c r="F8" s="428">
        <v>50</v>
      </c>
      <c r="G8" s="427">
        <v>10</v>
      </c>
      <c r="H8" s="428">
        <v>60</v>
      </c>
      <c r="I8" s="427">
        <v>7</v>
      </c>
      <c r="J8" s="428">
        <v>40</v>
      </c>
      <c r="K8" s="427">
        <v>4</v>
      </c>
      <c r="L8" s="428">
        <v>40.15</v>
      </c>
      <c r="M8" s="427">
        <v>3</v>
      </c>
      <c r="N8" s="428">
        <v>30.2</v>
      </c>
      <c r="O8" s="427">
        <v>0</v>
      </c>
      <c r="P8" s="428">
        <v>0</v>
      </c>
      <c r="Q8" s="427">
        <v>0</v>
      </c>
      <c r="R8" s="428">
        <v>0</v>
      </c>
      <c r="S8" s="427">
        <v>0</v>
      </c>
      <c r="T8" s="428">
        <v>0</v>
      </c>
      <c r="U8" s="427">
        <v>274</v>
      </c>
      <c r="V8" s="428">
        <v>290.35000000000002</v>
      </c>
    </row>
    <row r="9" spans="1:22">
      <c r="A9" s="427">
        <v>4</v>
      </c>
      <c r="B9" s="427" t="s">
        <v>8</v>
      </c>
      <c r="C9" s="427">
        <v>241</v>
      </c>
      <c r="D9" s="428">
        <v>259.83</v>
      </c>
      <c r="E9" s="427">
        <v>153</v>
      </c>
      <c r="F9" s="428">
        <v>94.09</v>
      </c>
      <c r="G9" s="427">
        <v>39</v>
      </c>
      <c r="H9" s="428">
        <v>195.31</v>
      </c>
      <c r="I9" s="427">
        <v>26</v>
      </c>
      <c r="J9" s="428">
        <v>67.959999999999994</v>
      </c>
      <c r="K9" s="427">
        <v>20</v>
      </c>
      <c r="L9" s="428">
        <v>111.33</v>
      </c>
      <c r="M9" s="427">
        <v>19</v>
      </c>
      <c r="N9" s="428">
        <v>77.66</v>
      </c>
      <c r="O9" s="427">
        <v>0</v>
      </c>
      <c r="P9" s="428">
        <v>0</v>
      </c>
      <c r="Q9" s="427">
        <v>0</v>
      </c>
      <c r="R9" s="428">
        <v>0</v>
      </c>
      <c r="S9" s="427">
        <v>0</v>
      </c>
      <c r="T9" s="428">
        <v>0</v>
      </c>
      <c r="U9" s="427">
        <v>498</v>
      </c>
      <c r="V9" s="428">
        <v>806.18</v>
      </c>
    </row>
    <row r="10" spans="1:22">
      <c r="A10" s="427">
        <v>5</v>
      </c>
      <c r="B10" s="427" t="s">
        <v>9</v>
      </c>
      <c r="C10" s="427">
        <v>186</v>
      </c>
      <c r="D10" s="428">
        <v>244.04</v>
      </c>
      <c r="E10" s="427">
        <v>117</v>
      </c>
      <c r="F10" s="428">
        <v>93.49</v>
      </c>
      <c r="G10" s="427">
        <v>31</v>
      </c>
      <c r="H10" s="428">
        <v>114.48</v>
      </c>
      <c r="I10" s="427">
        <v>29</v>
      </c>
      <c r="J10" s="428">
        <v>59</v>
      </c>
      <c r="K10" s="427">
        <v>20</v>
      </c>
      <c r="L10" s="428">
        <v>70.87</v>
      </c>
      <c r="M10" s="427">
        <v>18</v>
      </c>
      <c r="N10" s="428">
        <v>43.6</v>
      </c>
      <c r="O10" s="427">
        <v>0</v>
      </c>
      <c r="P10" s="428">
        <v>0</v>
      </c>
      <c r="Q10" s="427">
        <v>0</v>
      </c>
      <c r="R10" s="428">
        <v>0</v>
      </c>
      <c r="S10" s="427">
        <v>0</v>
      </c>
      <c r="T10" s="428">
        <v>0</v>
      </c>
      <c r="U10" s="427">
        <v>401</v>
      </c>
      <c r="V10" s="428">
        <v>625.48</v>
      </c>
    </row>
    <row r="11" spans="1:22">
      <c r="A11" s="427">
        <v>6</v>
      </c>
      <c r="B11" s="427" t="s">
        <v>11</v>
      </c>
      <c r="C11" s="427">
        <v>185</v>
      </c>
      <c r="D11" s="428">
        <v>92.14</v>
      </c>
      <c r="E11" s="427">
        <v>150</v>
      </c>
      <c r="F11" s="428">
        <v>68.09</v>
      </c>
      <c r="G11" s="427">
        <v>13</v>
      </c>
      <c r="H11" s="428">
        <v>86.88</v>
      </c>
      <c r="I11" s="427">
        <v>10</v>
      </c>
      <c r="J11" s="428">
        <v>54.59</v>
      </c>
      <c r="K11" s="427">
        <v>6</v>
      </c>
      <c r="L11" s="428">
        <v>61.98</v>
      </c>
      <c r="M11" s="427">
        <v>4</v>
      </c>
      <c r="N11" s="428">
        <v>38.06</v>
      </c>
      <c r="O11" s="427">
        <v>0</v>
      </c>
      <c r="P11" s="428">
        <v>0</v>
      </c>
      <c r="Q11" s="427">
        <v>0</v>
      </c>
      <c r="R11" s="428">
        <v>0</v>
      </c>
      <c r="S11" s="427">
        <v>0</v>
      </c>
      <c r="T11" s="428">
        <v>0</v>
      </c>
      <c r="U11" s="427">
        <v>368</v>
      </c>
      <c r="V11" s="428">
        <v>401.74</v>
      </c>
    </row>
    <row r="12" spans="1:22">
      <c r="A12" s="427">
        <v>7</v>
      </c>
      <c r="B12" s="427" t="s">
        <v>12</v>
      </c>
      <c r="C12" s="427">
        <v>85</v>
      </c>
      <c r="D12" s="428">
        <v>42.14</v>
      </c>
      <c r="E12" s="427">
        <v>60</v>
      </c>
      <c r="F12" s="428">
        <v>28.09</v>
      </c>
      <c r="G12" s="427">
        <v>6</v>
      </c>
      <c r="H12" s="428">
        <v>36.880000000000003</v>
      </c>
      <c r="I12" s="427">
        <v>4</v>
      </c>
      <c r="J12" s="428">
        <v>24.59</v>
      </c>
      <c r="K12" s="427">
        <v>2</v>
      </c>
      <c r="L12" s="428">
        <v>26.24</v>
      </c>
      <c r="M12" s="427">
        <v>1</v>
      </c>
      <c r="N12" s="428">
        <v>17.559999999999999</v>
      </c>
      <c r="O12" s="427">
        <v>0</v>
      </c>
      <c r="P12" s="428">
        <v>0</v>
      </c>
      <c r="Q12" s="427">
        <v>0</v>
      </c>
      <c r="R12" s="428">
        <v>0</v>
      </c>
      <c r="S12" s="427">
        <v>0</v>
      </c>
      <c r="T12" s="428">
        <v>0</v>
      </c>
      <c r="U12" s="427">
        <v>158</v>
      </c>
      <c r="V12" s="428">
        <v>175.5</v>
      </c>
    </row>
    <row r="13" spans="1:22">
      <c r="A13" s="427">
        <v>8</v>
      </c>
      <c r="B13" s="427" t="s">
        <v>14</v>
      </c>
      <c r="C13" s="427">
        <v>188</v>
      </c>
      <c r="D13" s="428">
        <v>116.87</v>
      </c>
      <c r="E13" s="427">
        <v>148</v>
      </c>
      <c r="F13" s="428">
        <v>79.19</v>
      </c>
      <c r="G13" s="427">
        <v>35</v>
      </c>
      <c r="H13" s="428">
        <v>106.98</v>
      </c>
      <c r="I13" s="427">
        <v>30</v>
      </c>
      <c r="J13" s="428">
        <v>70.39</v>
      </c>
      <c r="K13" s="427">
        <v>37</v>
      </c>
      <c r="L13" s="428">
        <v>80.510000000000005</v>
      </c>
      <c r="M13" s="427">
        <v>30</v>
      </c>
      <c r="N13" s="428">
        <v>54.17</v>
      </c>
      <c r="O13" s="427">
        <v>1</v>
      </c>
      <c r="P13" s="428">
        <v>0.59</v>
      </c>
      <c r="Q13" s="427">
        <v>0</v>
      </c>
      <c r="R13" s="428">
        <v>0</v>
      </c>
      <c r="S13" s="427">
        <v>0</v>
      </c>
      <c r="T13" s="428">
        <v>0</v>
      </c>
      <c r="U13" s="427">
        <v>469</v>
      </c>
      <c r="V13" s="428">
        <v>508.7</v>
      </c>
    </row>
    <row r="14" spans="1:22">
      <c r="A14" s="427">
        <v>9</v>
      </c>
      <c r="B14" s="427" t="s">
        <v>15</v>
      </c>
      <c r="C14" s="427">
        <v>100</v>
      </c>
      <c r="D14" s="428">
        <v>70</v>
      </c>
      <c r="E14" s="427">
        <v>100</v>
      </c>
      <c r="F14" s="428">
        <v>50</v>
      </c>
      <c r="G14" s="427">
        <v>10</v>
      </c>
      <c r="H14" s="428">
        <v>60</v>
      </c>
      <c r="I14" s="427">
        <v>7</v>
      </c>
      <c r="J14" s="428">
        <v>40</v>
      </c>
      <c r="K14" s="427">
        <v>4</v>
      </c>
      <c r="L14" s="428">
        <v>40.15</v>
      </c>
      <c r="M14" s="427">
        <v>3</v>
      </c>
      <c r="N14" s="428">
        <v>30.2</v>
      </c>
      <c r="O14" s="427">
        <v>0</v>
      </c>
      <c r="P14" s="428">
        <v>0</v>
      </c>
      <c r="Q14" s="427">
        <v>0</v>
      </c>
      <c r="R14" s="428">
        <v>0</v>
      </c>
      <c r="S14" s="427">
        <v>0</v>
      </c>
      <c r="T14" s="428">
        <v>0</v>
      </c>
      <c r="U14" s="427">
        <v>224</v>
      </c>
      <c r="V14" s="428">
        <v>290.35000000000002</v>
      </c>
    </row>
    <row r="15" spans="1:22">
      <c r="A15" s="427">
        <v>10</v>
      </c>
      <c r="B15" s="427" t="s">
        <v>16</v>
      </c>
      <c r="C15" s="427">
        <v>1676</v>
      </c>
      <c r="D15" s="428">
        <v>1988.27</v>
      </c>
      <c r="E15" s="427">
        <v>1182</v>
      </c>
      <c r="F15" s="428">
        <v>858.62</v>
      </c>
      <c r="G15" s="427">
        <v>384</v>
      </c>
      <c r="H15" s="428">
        <v>1215.76</v>
      </c>
      <c r="I15" s="427">
        <v>295</v>
      </c>
      <c r="J15" s="428">
        <v>594.91</v>
      </c>
      <c r="K15" s="427">
        <v>187</v>
      </c>
      <c r="L15" s="428">
        <v>816.56</v>
      </c>
      <c r="M15" s="427">
        <v>186</v>
      </c>
      <c r="N15" s="428">
        <v>393.77</v>
      </c>
      <c r="O15" s="427">
        <v>72</v>
      </c>
      <c r="P15" s="428">
        <v>58.84</v>
      </c>
      <c r="Q15" s="427">
        <v>61</v>
      </c>
      <c r="R15" s="428">
        <v>28.07</v>
      </c>
      <c r="S15" s="427">
        <v>116</v>
      </c>
      <c r="T15" s="428">
        <v>257.25</v>
      </c>
      <c r="U15" s="427">
        <v>4159</v>
      </c>
      <c r="V15" s="428">
        <v>6212.05</v>
      </c>
    </row>
    <row r="16" spans="1:22">
      <c r="A16" s="427">
        <v>11</v>
      </c>
      <c r="B16" s="427" t="s">
        <v>19</v>
      </c>
      <c r="C16" s="427">
        <v>103</v>
      </c>
      <c r="D16" s="428">
        <v>48.59</v>
      </c>
      <c r="E16" s="427">
        <v>77</v>
      </c>
      <c r="F16" s="428">
        <v>37.39</v>
      </c>
      <c r="G16" s="427">
        <v>8</v>
      </c>
      <c r="H16" s="428">
        <v>42.51</v>
      </c>
      <c r="I16" s="427">
        <v>5</v>
      </c>
      <c r="J16" s="428">
        <v>38.340000000000003</v>
      </c>
      <c r="K16" s="427">
        <v>4</v>
      </c>
      <c r="L16" s="428">
        <v>30.37</v>
      </c>
      <c r="M16" s="427">
        <v>4</v>
      </c>
      <c r="N16" s="428">
        <v>20</v>
      </c>
      <c r="O16" s="427">
        <v>0</v>
      </c>
      <c r="P16" s="428">
        <v>0</v>
      </c>
      <c r="Q16" s="427">
        <v>0</v>
      </c>
      <c r="R16" s="428">
        <v>0</v>
      </c>
      <c r="S16" s="427">
        <v>0</v>
      </c>
      <c r="T16" s="428">
        <v>0</v>
      </c>
      <c r="U16" s="427">
        <v>201</v>
      </c>
      <c r="V16" s="428">
        <v>217.2</v>
      </c>
    </row>
    <row r="17" spans="1:22">
      <c r="A17" s="427">
        <v>12</v>
      </c>
      <c r="B17" s="427" t="s">
        <v>20</v>
      </c>
      <c r="C17" s="427">
        <v>150</v>
      </c>
      <c r="D17" s="428">
        <v>70</v>
      </c>
      <c r="E17" s="427">
        <v>100</v>
      </c>
      <c r="F17" s="428">
        <v>50</v>
      </c>
      <c r="G17" s="427">
        <v>15</v>
      </c>
      <c r="H17" s="428">
        <v>60</v>
      </c>
      <c r="I17" s="427">
        <v>8</v>
      </c>
      <c r="J17" s="428">
        <v>45</v>
      </c>
      <c r="K17" s="427">
        <v>4</v>
      </c>
      <c r="L17" s="428">
        <v>40.15</v>
      </c>
      <c r="M17" s="427">
        <v>3</v>
      </c>
      <c r="N17" s="428">
        <v>30.2</v>
      </c>
      <c r="O17" s="427">
        <v>0</v>
      </c>
      <c r="P17" s="428">
        <v>0</v>
      </c>
      <c r="Q17" s="427">
        <v>0</v>
      </c>
      <c r="R17" s="428">
        <v>0</v>
      </c>
      <c r="S17" s="427">
        <v>0</v>
      </c>
      <c r="T17" s="428">
        <v>0</v>
      </c>
      <c r="U17" s="427">
        <v>280</v>
      </c>
      <c r="V17" s="428">
        <v>295.35000000000002</v>
      </c>
    </row>
    <row r="18" spans="1:22">
      <c r="A18" s="991" t="s">
        <v>96</v>
      </c>
      <c r="B18" s="992"/>
      <c r="C18" s="422">
        <v>3476</v>
      </c>
      <c r="D18" s="429">
        <v>3303.11</v>
      </c>
      <c r="E18" s="422">
        <v>2482</v>
      </c>
      <c r="F18" s="429">
        <v>1566.44</v>
      </c>
      <c r="G18" s="422">
        <v>639</v>
      </c>
      <c r="H18" s="429">
        <v>2248.86</v>
      </c>
      <c r="I18" s="422">
        <v>476</v>
      </c>
      <c r="J18" s="429">
        <v>1156.68</v>
      </c>
      <c r="K18" s="422">
        <v>323</v>
      </c>
      <c r="L18" s="429">
        <v>1492.25</v>
      </c>
      <c r="M18" s="422">
        <v>301</v>
      </c>
      <c r="N18" s="429">
        <v>828.02</v>
      </c>
      <c r="O18" s="422">
        <v>74</v>
      </c>
      <c r="P18" s="429">
        <v>60.43</v>
      </c>
      <c r="Q18" s="422">
        <v>61</v>
      </c>
      <c r="R18" s="429">
        <v>28.07</v>
      </c>
      <c r="S18" s="422">
        <v>141</v>
      </c>
      <c r="T18" s="429">
        <v>270.55</v>
      </c>
      <c r="U18" s="422">
        <v>7973</v>
      </c>
      <c r="V18" s="429">
        <v>10954.41</v>
      </c>
    </row>
    <row r="19" spans="1:22">
      <c r="A19" s="427">
        <v>1</v>
      </c>
      <c r="B19" s="427" t="s">
        <v>24</v>
      </c>
      <c r="C19" s="427">
        <v>223</v>
      </c>
      <c r="D19" s="428">
        <v>167.92</v>
      </c>
      <c r="E19" s="427">
        <v>158</v>
      </c>
      <c r="F19" s="428">
        <v>78.75</v>
      </c>
      <c r="G19" s="427">
        <v>24</v>
      </c>
      <c r="H19" s="428">
        <v>117.32</v>
      </c>
      <c r="I19" s="427">
        <v>22</v>
      </c>
      <c r="J19" s="428">
        <v>61.34</v>
      </c>
      <c r="K19" s="427">
        <v>22</v>
      </c>
      <c r="L19" s="428">
        <v>119.1</v>
      </c>
      <c r="M19" s="427">
        <v>20</v>
      </c>
      <c r="N19" s="428">
        <v>49.34</v>
      </c>
      <c r="O19" s="427">
        <v>1</v>
      </c>
      <c r="P19" s="428">
        <v>0.59</v>
      </c>
      <c r="Q19" s="427">
        <v>0</v>
      </c>
      <c r="R19" s="428">
        <v>0</v>
      </c>
      <c r="S19" s="427">
        <v>0</v>
      </c>
      <c r="T19" s="428">
        <v>0</v>
      </c>
      <c r="U19" s="427">
        <v>470</v>
      </c>
      <c r="V19" s="428">
        <v>594.36</v>
      </c>
    </row>
    <row r="20" spans="1:22">
      <c r="A20" s="427">
        <v>2</v>
      </c>
      <c r="B20" s="427" t="s">
        <v>433</v>
      </c>
      <c r="C20" s="427">
        <v>150</v>
      </c>
      <c r="D20" s="428">
        <v>70</v>
      </c>
      <c r="E20" s="427">
        <v>100</v>
      </c>
      <c r="F20" s="428">
        <v>50</v>
      </c>
      <c r="G20" s="427">
        <v>10</v>
      </c>
      <c r="H20" s="428">
        <v>60</v>
      </c>
      <c r="I20" s="427">
        <v>7</v>
      </c>
      <c r="J20" s="428">
        <v>40</v>
      </c>
      <c r="K20" s="427">
        <v>4</v>
      </c>
      <c r="L20" s="428">
        <v>40.15</v>
      </c>
      <c r="M20" s="427">
        <v>3</v>
      </c>
      <c r="N20" s="428">
        <v>30.2</v>
      </c>
      <c r="O20" s="427">
        <v>0</v>
      </c>
      <c r="P20" s="428">
        <v>0</v>
      </c>
      <c r="Q20" s="427">
        <v>0</v>
      </c>
      <c r="R20" s="428">
        <v>0</v>
      </c>
      <c r="S20" s="427">
        <v>0</v>
      </c>
      <c r="T20" s="428">
        <v>0</v>
      </c>
      <c r="U20" s="427">
        <v>274</v>
      </c>
      <c r="V20" s="428">
        <v>290.35000000000002</v>
      </c>
    </row>
    <row r="21" spans="1:22">
      <c r="A21" s="427">
        <v>3</v>
      </c>
      <c r="B21" s="427" t="s">
        <v>21</v>
      </c>
      <c r="C21" s="427">
        <v>205</v>
      </c>
      <c r="D21" s="428">
        <v>126.2</v>
      </c>
      <c r="E21" s="427">
        <v>160</v>
      </c>
      <c r="F21" s="428">
        <v>72.849999999999994</v>
      </c>
      <c r="G21" s="427">
        <v>27</v>
      </c>
      <c r="H21" s="428">
        <v>108.64</v>
      </c>
      <c r="I21" s="427">
        <v>26</v>
      </c>
      <c r="J21" s="428">
        <v>65.150000000000006</v>
      </c>
      <c r="K21" s="427">
        <v>20</v>
      </c>
      <c r="L21" s="428">
        <v>101.7</v>
      </c>
      <c r="M21" s="427">
        <v>10</v>
      </c>
      <c r="N21" s="428">
        <v>39.96</v>
      </c>
      <c r="O21" s="427">
        <v>0</v>
      </c>
      <c r="P21" s="428">
        <v>0</v>
      </c>
      <c r="Q21" s="427">
        <v>0</v>
      </c>
      <c r="R21" s="428">
        <v>0</v>
      </c>
      <c r="S21" s="427">
        <v>9</v>
      </c>
      <c r="T21" s="428">
        <v>7.4</v>
      </c>
      <c r="U21" s="427">
        <v>457</v>
      </c>
      <c r="V21" s="428">
        <v>521.9</v>
      </c>
    </row>
    <row r="22" spans="1:22">
      <c r="A22" s="427">
        <v>4</v>
      </c>
      <c r="B22" s="427" t="s">
        <v>22</v>
      </c>
      <c r="C22" s="427">
        <v>228</v>
      </c>
      <c r="D22" s="428">
        <v>167.29</v>
      </c>
      <c r="E22" s="427">
        <v>157</v>
      </c>
      <c r="F22" s="428">
        <v>82.75</v>
      </c>
      <c r="G22" s="427">
        <v>26</v>
      </c>
      <c r="H22" s="428">
        <v>106.63</v>
      </c>
      <c r="I22" s="427">
        <v>23</v>
      </c>
      <c r="J22" s="428">
        <v>63.92</v>
      </c>
      <c r="K22" s="427">
        <v>17</v>
      </c>
      <c r="L22" s="428">
        <v>98.16</v>
      </c>
      <c r="M22" s="427">
        <v>15</v>
      </c>
      <c r="N22" s="428">
        <v>42.3</v>
      </c>
      <c r="O22" s="427">
        <v>1</v>
      </c>
      <c r="P22" s="428">
        <v>0.59</v>
      </c>
      <c r="Q22" s="427">
        <v>0</v>
      </c>
      <c r="R22" s="428">
        <v>0</v>
      </c>
      <c r="S22" s="427">
        <v>0</v>
      </c>
      <c r="T22" s="428">
        <v>0</v>
      </c>
      <c r="U22" s="427">
        <v>467</v>
      </c>
      <c r="V22" s="428">
        <v>561.64</v>
      </c>
    </row>
    <row r="23" spans="1:22">
      <c r="A23" s="427">
        <v>5</v>
      </c>
      <c r="B23" s="427" t="s">
        <v>10</v>
      </c>
      <c r="C23" s="427">
        <v>100</v>
      </c>
      <c r="D23" s="428">
        <v>50</v>
      </c>
      <c r="E23" s="427">
        <v>80</v>
      </c>
      <c r="F23" s="428">
        <v>30</v>
      </c>
      <c r="G23" s="427">
        <v>5</v>
      </c>
      <c r="H23" s="428">
        <v>50</v>
      </c>
      <c r="I23" s="427">
        <v>5</v>
      </c>
      <c r="J23" s="428">
        <v>30</v>
      </c>
      <c r="K23" s="427">
        <v>3</v>
      </c>
      <c r="L23" s="428">
        <v>35.74</v>
      </c>
      <c r="M23" s="427">
        <v>2</v>
      </c>
      <c r="N23" s="428">
        <v>20.5</v>
      </c>
      <c r="O23" s="427">
        <v>0</v>
      </c>
      <c r="P23" s="428">
        <v>0</v>
      </c>
      <c r="Q23" s="427">
        <v>0</v>
      </c>
      <c r="R23" s="428">
        <v>0</v>
      </c>
      <c r="S23" s="427">
        <v>0</v>
      </c>
      <c r="T23" s="428">
        <v>0</v>
      </c>
      <c r="U23" s="427">
        <v>195</v>
      </c>
      <c r="V23" s="428">
        <v>216.24</v>
      </c>
    </row>
    <row r="24" spans="1:22">
      <c r="A24" s="427">
        <v>6</v>
      </c>
      <c r="B24" s="427" t="s">
        <v>23</v>
      </c>
      <c r="C24" s="427">
        <v>150</v>
      </c>
      <c r="D24" s="428">
        <v>60</v>
      </c>
      <c r="E24" s="427">
        <v>100</v>
      </c>
      <c r="F24" s="428">
        <v>50</v>
      </c>
      <c r="G24" s="427">
        <v>10</v>
      </c>
      <c r="H24" s="428">
        <v>60</v>
      </c>
      <c r="I24" s="427">
        <v>5</v>
      </c>
      <c r="J24" s="428">
        <v>45</v>
      </c>
      <c r="K24" s="427">
        <v>4</v>
      </c>
      <c r="L24" s="428">
        <v>40.15</v>
      </c>
      <c r="M24" s="427">
        <v>3</v>
      </c>
      <c r="N24" s="428">
        <v>30.2</v>
      </c>
      <c r="O24" s="427">
        <v>0</v>
      </c>
      <c r="P24" s="428">
        <v>0</v>
      </c>
      <c r="Q24" s="427">
        <v>0</v>
      </c>
      <c r="R24" s="428">
        <v>0</v>
      </c>
      <c r="S24" s="427">
        <v>0</v>
      </c>
      <c r="T24" s="428">
        <v>0</v>
      </c>
      <c r="U24" s="427">
        <v>272</v>
      </c>
      <c r="V24" s="428">
        <v>285.35000000000002</v>
      </c>
    </row>
    <row r="25" spans="1:22">
      <c r="A25" s="427">
        <v>7</v>
      </c>
      <c r="B25" s="427" t="s">
        <v>181</v>
      </c>
      <c r="C25" s="427">
        <v>90</v>
      </c>
      <c r="D25" s="428">
        <v>45.45</v>
      </c>
      <c r="E25" s="427">
        <v>60</v>
      </c>
      <c r="F25" s="428">
        <v>28.09</v>
      </c>
      <c r="G25" s="427">
        <v>6</v>
      </c>
      <c r="H25" s="428">
        <v>36.880000000000003</v>
      </c>
      <c r="I25" s="427">
        <v>4</v>
      </c>
      <c r="J25" s="428">
        <v>24.59</v>
      </c>
      <c r="K25" s="427">
        <v>3</v>
      </c>
      <c r="L25" s="428">
        <v>26.24</v>
      </c>
      <c r="M25" s="427">
        <v>2</v>
      </c>
      <c r="N25" s="428">
        <v>17.559999999999999</v>
      </c>
      <c r="O25" s="427">
        <v>0</v>
      </c>
      <c r="P25" s="428">
        <v>0</v>
      </c>
      <c r="Q25" s="427">
        <v>0</v>
      </c>
      <c r="R25" s="428">
        <v>0</v>
      </c>
      <c r="S25" s="427">
        <v>4</v>
      </c>
      <c r="T25" s="428">
        <v>8</v>
      </c>
      <c r="U25" s="427">
        <v>169</v>
      </c>
      <c r="V25" s="428">
        <v>186.81</v>
      </c>
    </row>
    <row r="26" spans="1:22">
      <c r="A26" s="427">
        <v>8</v>
      </c>
      <c r="B26" s="427" t="s">
        <v>25</v>
      </c>
      <c r="C26" s="427">
        <v>100</v>
      </c>
      <c r="D26" s="428">
        <v>70</v>
      </c>
      <c r="E26" s="427">
        <v>100</v>
      </c>
      <c r="F26" s="428">
        <v>50</v>
      </c>
      <c r="G26" s="427">
        <v>10</v>
      </c>
      <c r="H26" s="428">
        <v>60</v>
      </c>
      <c r="I26" s="427">
        <v>7</v>
      </c>
      <c r="J26" s="428">
        <v>40</v>
      </c>
      <c r="K26" s="427">
        <v>4</v>
      </c>
      <c r="L26" s="428">
        <v>40.15</v>
      </c>
      <c r="M26" s="427">
        <v>3</v>
      </c>
      <c r="N26" s="428">
        <v>30.2</v>
      </c>
      <c r="O26" s="427">
        <v>0</v>
      </c>
      <c r="P26" s="428">
        <v>0</v>
      </c>
      <c r="Q26" s="427">
        <v>0</v>
      </c>
      <c r="R26" s="428">
        <v>0</v>
      </c>
      <c r="S26" s="427">
        <v>0</v>
      </c>
      <c r="T26" s="428">
        <v>0</v>
      </c>
      <c r="U26" s="427">
        <v>224</v>
      </c>
      <c r="V26" s="428">
        <v>290.35000000000002</v>
      </c>
    </row>
    <row r="27" spans="1:22">
      <c r="A27" s="991" t="s">
        <v>97</v>
      </c>
      <c r="B27" s="992"/>
      <c r="C27" s="422">
        <v>1246</v>
      </c>
      <c r="D27" s="429">
        <v>756.86</v>
      </c>
      <c r="E27" s="422">
        <v>915</v>
      </c>
      <c r="F27" s="429">
        <v>442.44</v>
      </c>
      <c r="G27" s="422">
        <v>118</v>
      </c>
      <c r="H27" s="429">
        <v>599.47</v>
      </c>
      <c r="I27" s="422">
        <v>99</v>
      </c>
      <c r="J27" s="429">
        <v>370</v>
      </c>
      <c r="K27" s="422">
        <v>77</v>
      </c>
      <c r="L27" s="429">
        <v>501.39</v>
      </c>
      <c r="M27" s="422">
        <v>58</v>
      </c>
      <c r="N27" s="429">
        <v>260.26</v>
      </c>
      <c r="O27" s="422">
        <v>2</v>
      </c>
      <c r="P27" s="429">
        <v>1.18</v>
      </c>
      <c r="Q27" s="422">
        <v>0</v>
      </c>
      <c r="R27" s="429">
        <v>0</v>
      </c>
      <c r="S27" s="422">
        <v>13</v>
      </c>
      <c r="T27" s="429">
        <v>15.4</v>
      </c>
      <c r="U27" s="422">
        <v>2528</v>
      </c>
      <c r="V27" s="429">
        <v>2947</v>
      </c>
    </row>
    <row r="28" spans="1:22">
      <c r="A28" s="427">
        <v>1</v>
      </c>
      <c r="B28" s="427" t="s">
        <v>27</v>
      </c>
      <c r="C28" s="427">
        <v>677</v>
      </c>
      <c r="D28" s="428">
        <v>674.75</v>
      </c>
      <c r="E28" s="427">
        <v>460</v>
      </c>
      <c r="F28" s="428">
        <v>264.86</v>
      </c>
      <c r="G28" s="427">
        <v>117</v>
      </c>
      <c r="H28" s="428">
        <v>523.57000000000005</v>
      </c>
      <c r="I28" s="427">
        <v>92</v>
      </c>
      <c r="J28" s="428">
        <v>204.63</v>
      </c>
      <c r="K28" s="427">
        <v>92</v>
      </c>
      <c r="L28" s="428">
        <v>350.13</v>
      </c>
      <c r="M28" s="427">
        <v>87</v>
      </c>
      <c r="N28" s="428">
        <v>142.77000000000001</v>
      </c>
      <c r="O28" s="427">
        <v>12</v>
      </c>
      <c r="P28" s="428">
        <v>7.48</v>
      </c>
      <c r="Q28" s="427">
        <v>4</v>
      </c>
      <c r="R28" s="428">
        <v>0.57999999999999996</v>
      </c>
      <c r="S28" s="427">
        <v>9</v>
      </c>
      <c r="T28" s="428">
        <v>3.5</v>
      </c>
      <c r="U28" s="427">
        <v>1550</v>
      </c>
      <c r="V28" s="428">
        <v>2172.27</v>
      </c>
    </row>
    <row r="29" spans="1:22">
      <c r="A29" s="991" t="s">
        <v>191</v>
      </c>
      <c r="B29" s="992"/>
      <c r="C29" s="422">
        <v>677</v>
      </c>
      <c r="D29" s="429">
        <v>674.75</v>
      </c>
      <c r="E29" s="422">
        <v>460</v>
      </c>
      <c r="F29" s="429">
        <v>264.86</v>
      </c>
      <c r="G29" s="422">
        <v>117</v>
      </c>
      <c r="H29" s="429">
        <v>523.57000000000005</v>
      </c>
      <c r="I29" s="422">
        <v>92</v>
      </c>
      <c r="J29" s="429">
        <v>204.63</v>
      </c>
      <c r="K29" s="422">
        <v>92</v>
      </c>
      <c r="L29" s="429">
        <v>350.13</v>
      </c>
      <c r="M29" s="422">
        <v>87</v>
      </c>
      <c r="N29" s="429">
        <v>142.77000000000001</v>
      </c>
      <c r="O29" s="422">
        <v>12</v>
      </c>
      <c r="P29" s="429">
        <v>7.48</v>
      </c>
      <c r="Q29" s="422">
        <v>4</v>
      </c>
      <c r="R29" s="429">
        <v>0.57999999999999996</v>
      </c>
      <c r="S29" s="422">
        <v>9</v>
      </c>
      <c r="T29" s="429">
        <v>3.5</v>
      </c>
      <c r="U29" s="422">
        <v>1550</v>
      </c>
      <c r="V29" s="429">
        <v>2172.27</v>
      </c>
    </row>
    <row r="30" spans="1:22">
      <c r="A30" s="427">
        <v>1</v>
      </c>
      <c r="B30" s="427" t="s">
        <v>28</v>
      </c>
      <c r="C30" s="427">
        <v>256</v>
      </c>
      <c r="D30" s="428">
        <v>278.58</v>
      </c>
      <c r="E30" s="427">
        <v>116</v>
      </c>
      <c r="F30" s="428">
        <v>74.569999999999993</v>
      </c>
      <c r="G30" s="427">
        <v>66</v>
      </c>
      <c r="H30" s="428">
        <v>74.44</v>
      </c>
      <c r="I30" s="427">
        <v>48</v>
      </c>
      <c r="J30" s="428">
        <v>32.17</v>
      </c>
      <c r="K30" s="427">
        <v>36</v>
      </c>
      <c r="L30" s="428">
        <v>57.02</v>
      </c>
      <c r="M30" s="427">
        <v>28</v>
      </c>
      <c r="N30" s="428">
        <v>23.35</v>
      </c>
      <c r="O30" s="427">
        <v>13</v>
      </c>
      <c r="P30" s="428">
        <v>12.96</v>
      </c>
      <c r="Q30" s="427">
        <v>12</v>
      </c>
      <c r="R30" s="428">
        <v>3.12</v>
      </c>
      <c r="S30" s="427">
        <v>18</v>
      </c>
      <c r="T30" s="428">
        <v>29.72</v>
      </c>
      <c r="U30" s="427">
        <v>593</v>
      </c>
      <c r="V30" s="428">
        <v>585.92999999999995</v>
      </c>
    </row>
    <row r="31" spans="1:22">
      <c r="A31" s="991" t="s">
        <v>189</v>
      </c>
      <c r="B31" s="992"/>
      <c r="C31" s="422">
        <f t="shared" ref="C31:V31" si="0">C30</f>
        <v>256</v>
      </c>
      <c r="D31" s="429">
        <f t="shared" si="0"/>
        <v>278.58</v>
      </c>
      <c r="E31" s="422">
        <f t="shared" si="0"/>
        <v>116</v>
      </c>
      <c r="F31" s="429">
        <f t="shared" si="0"/>
        <v>74.569999999999993</v>
      </c>
      <c r="G31" s="422">
        <f t="shared" si="0"/>
        <v>66</v>
      </c>
      <c r="H31" s="429">
        <f t="shared" si="0"/>
        <v>74.44</v>
      </c>
      <c r="I31" s="422">
        <f t="shared" si="0"/>
        <v>48</v>
      </c>
      <c r="J31" s="429">
        <f t="shared" si="0"/>
        <v>32.17</v>
      </c>
      <c r="K31" s="422">
        <f t="shared" si="0"/>
        <v>36</v>
      </c>
      <c r="L31" s="429">
        <f t="shared" si="0"/>
        <v>57.02</v>
      </c>
      <c r="M31" s="422">
        <f t="shared" si="0"/>
        <v>28</v>
      </c>
      <c r="N31" s="429">
        <f t="shared" si="0"/>
        <v>23.35</v>
      </c>
      <c r="O31" s="422">
        <f t="shared" si="0"/>
        <v>13</v>
      </c>
      <c r="P31" s="429">
        <f t="shared" si="0"/>
        <v>12.96</v>
      </c>
      <c r="Q31" s="422">
        <f t="shared" si="0"/>
        <v>12</v>
      </c>
      <c r="R31" s="429">
        <f t="shared" si="0"/>
        <v>3.12</v>
      </c>
      <c r="S31" s="422">
        <f t="shared" si="0"/>
        <v>18</v>
      </c>
      <c r="T31" s="429">
        <f t="shared" si="0"/>
        <v>29.72</v>
      </c>
      <c r="U31" s="422">
        <f t="shared" si="0"/>
        <v>593</v>
      </c>
      <c r="V31" s="429">
        <f t="shared" si="0"/>
        <v>585.92999999999995</v>
      </c>
    </row>
    <row r="32" spans="1:22">
      <c r="A32" s="991" t="s">
        <v>87</v>
      </c>
      <c r="B32" s="992"/>
      <c r="C32" s="422">
        <v>5655</v>
      </c>
      <c r="D32" s="429">
        <v>5013.3</v>
      </c>
      <c r="E32" s="422">
        <v>3973</v>
      </c>
      <c r="F32" s="429">
        <v>2348.31</v>
      </c>
      <c r="G32" s="422">
        <v>940</v>
      </c>
      <c r="H32" s="429">
        <v>3446.34</v>
      </c>
      <c r="I32" s="422">
        <v>715</v>
      </c>
      <c r="J32" s="429">
        <v>1763.48</v>
      </c>
      <c r="K32" s="422">
        <v>528</v>
      </c>
      <c r="L32" s="429">
        <v>2400.79</v>
      </c>
      <c r="M32" s="422">
        <v>474</v>
      </c>
      <c r="N32" s="429">
        <v>1254.4000000000001</v>
      </c>
      <c r="O32" s="422">
        <v>101</v>
      </c>
      <c r="P32" s="429">
        <v>82.05</v>
      </c>
      <c r="Q32" s="422">
        <v>77</v>
      </c>
      <c r="R32" s="429">
        <v>31.77</v>
      </c>
      <c r="S32" s="422">
        <v>181</v>
      </c>
      <c r="T32" s="429">
        <v>319.17</v>
      </c>
      <c r="U32" s="422">
        <v>12644</v>
      </c>
      <c r="V32" s="429">
        <v>16659.61</v>
      </c>
    </row>
  </sheetData>
  <mergeCells count="16">
    <mergeCell ref="A32:B32"/>
    <mergeCell ref="A1:V1"/>
    <mergeCell ref="A2:V2"/>
    <mergeCell ref="A3:V3"/>
    <mergeCell ref="A4:A5"/>
    <mergeCell ref="B4:B5"/>
    <mergeCell ref="C4:F4"/>
    <mergeCell ref="G4:J4"/>
    <mergeCell ref="K4:N4"/>
    <mergeCell ref="O4:R4"/>
    <mergeCell ref="S4:T4"/>
    <mergeCell ref="U4:V4"/>
    <mergeCell ref="A18:B18"/>
    <mergeCell ref="A27:B27"/>
    <mergeCell ref="A29:B29"/>
    <mergeCell ref="A31:B31"/>
  </mergeCells>
  <pageMargins left="0.37" right="0.25" top="0.75" bottom="0.75" header="0.3" footer="0.3"/>
  <pageSetup paperSize="9" scale="95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>
  <dimension ref="A1:R32"/>
  <sheetViews>
    <sheetView workbookViewId="0">
      <selection sqref="A1:R32"/>
    </sheetView>
  </sheetViews>
  <sheetFormatPr defaultRowHeight="15"/>
  <cols>
    <col min="1" max="1" width="7" customWidth="1"/>
    <col min="2" max="2" width="7.7109375" customWidth="1"/>
    <col min="3" max="3" width="5.42578125" customWidth="1"/>
    <col min="5" max="5" width="6.42578125" customWidth="1"/>
    <col min="7" max="7" width="6.140625" customWidth="1"/>
    <col min="9" max="9" width="5.42578125" customWidth="1"/>
    <col min="10" max="10" width="7.85546875" customWidth="1"/>
    <col min="11" max="11" width="6.85546875" customWidth="1"/>
    <col min="12" max="12" width="10.7109375" customWidth="1"/>
    <col min="13" max="13" width="6.42578125" customWidth="1"/>
    <col min="15" max="15" width="7.7109375" customWidth="1"/>
  </cols>
  <sheetData>
    <row r="1" spans="1:18" ht="21.75" customHeight="1">
      <c r="A1" s="1020">
        <v>40</v>
      </c>
      <c r="B1" s="1021"/>
      <c r="C1" s="1021"/>
      <c r="D1" s="1021"/>
      <c r="E1" s="1021"/>
      <c r="F1" s="1021"/>
      <c r="G1" s="1021"/>
      <c r="H1" s="1021"/>
      <c r="I1" s="1021"/>
      <c r="J1" s="1021"/>
      <c r="K1" s="1021"/>
      <c r="L1" s="1021"/>
      <c r="M1" s="1021"/>
      <c r="N1" s="1021"/>
      <c r="O1" s="1021"/>
      <c r="P1" s="1021"/>
      <c r="Q1" s="1021"/>
      <c r="R1" s="1022"/>
    </row>
    <row r="2" spans="1:18" ht="21.75" customHeight="1">
      <c r="A2" s="998" t="s">
        <v>486</v>
      </c>
      <c r="B2" s="999"/>
      <c r="C2" s="999"/>
      <c r="D2" s="999"/>
      <c r="E2" s="999"/>
      <c r="F2" s="999"/>
      <c r="G2" s="999"/>
      <c r="H2" s="999"/>
      <c r="I2" s="999"/>
      <c r="J2" s="999"/>
      <c r="K2" s="999"/>
      <c r="L2" s="999"/>
      <c r="M2" s="999"/>
      <c r="N2" s="999"/>
      <c r="O2" s="999"/>
      <c r="P2" s="999"/>
      <c r="Q2" s="999"/>
      <c r="R2" s="1000"/>
    </row>
    <row r="3" spans="1:18" ht="20.25" customHeight="1">
      <c r="A3" s="1015" t="s">
        <v>473</v>
      </c>
      <c r="B3" s="1016"/>
      <c r="C3" s="1016"/>
      <c r="D3" s="1016"/>
      <c r="E3" s="1016"/>
      <c r="F3" s="1016"/>
      <c r="G3" s="1016"/>
      <c r="H3" s="1016"/>
      <c r="I3" s="1016"/>
      <c r="J3" s="1016"/>
      <c r="K3" s="1016"/>
      <c r="L3" s="1016"/>
      <c r="M3" s="1016"/>
      <c r="N3" s="1016"/>
      <c r="O3" s="1016"/>
      <c r="P3" s="1016"/>
      <c r="Q3" s="1016"/>
      <c r="R3" s="1017"/>
    </row>
    <row r="4" spans="1:18">
      <c r="A4" s="1004" t="s">
        <v>55</v>
      </c>
      <c r="B4" s="1004" t="s">
        <v>0</v>
      </c>
      <c r="C4" s="1007" t="s">
        <v>218</v>
      </c>
      <c r="D4" s="1008"/>
      <c r="E4" s="1007" t="s">
        <v>481</v>
      </c>
      <c r="F4" s="1008"/>
      <c r="G4" s="1007" t="s">
        <v>482</v>
      </c>
      <c r="H4" s="1008"/>
      <c r="I4" s="1007" t="s">
        <v>219</v>
      </c>
      <c r="J4" s="1008"/>
      <c r="K4" s="1007" t="s">
        <v>483</v>
      </c>
      <c r="L4" s="1008"/>
      <c r="M4" s="1007" t="s">
        <v>484</v>
      </c>
      <c r="N4" s="1008"/>
      <c r="O4" s="1007" t="s">
        <v>485</v>
      </c>
      <c r="P4" s="1008"/>
      <c r="Q4" s="993" t="s">
        <v>487</v>
      </c>
      <c r="R4" s="994"/>
    </row>
    <row r="5" spans="1:18">
      <c r="A5" s="1005"/>
      <c r="B5" s="1005"/>
      <c r="C5" s="579" t="s">
        <v>66</v>
      </c>
      <c r="D5" s="424" t="s">
        <v>67</v>
      </c>
      <c r="E5" s="579" t="s">
        <v>66</v>
      </c>
      <c r="F5" s="424" t="s">
        <v>67</v>
      </c>
      <c r="G5" s="579" t="s">
        <v>66</v>
      </c>
      <c r="H5" s="424" t="s">
        <v>67</v>
      </c>
      <c r="I5" s="579" t="s">
        <v>66</v>
      </c>
      <c r="J5" s="424" t="s">
        <v>67</v>
      </c>
      <c r="K5" s="579" t="s">
        <v>66</v>
      </c>
      <c r="L5" s="424" t="s">
        <v>67</v>
      </c>
      <c r="M5" s="579" t="s">
        <v>66</v>
      </c>
      <c r="N5" s="424" t="s">
        <v>67</v>
      </c>
      <c r="O5" s="579" t="s">
        <v>66</v>
      </c>
      <c r="P5" s="424" t="s">
        <v>67</v>
      </c>
      <c r="Q5" s="579" t="s">
        <v>66</v>
      </c>
      <c r="R5" s="424" t="s">
        <v>67</v>
      </c>
    </row>
    <row r="6" spans="1:18">
      <c r="A6" s="630">
        <v>1</v>
      </c>
      <c r="B6" s="631" t="s">
        <v>5</v>
      </c>
      <c r="C6" s="631">
        <v>0</v>
      </c>
      <c r="D6" s="632">
        <v>0</v>
      </c>
      <c r="E6" s="631">
        <v>13</v>
      </c>
      <c r="F6" s="632">
        <v>172.38</v>
      </c>
      <c r="G6" s="631">
        <v>18</v>
      </c>
      <c r="H6" s="632">
        <v>373.64</v>
      </c>
      <c r="I6" s="631">
        <v>4</v>
      </c>
      <c r="J6" s="632">
        <v>3.88</v>
      </c>
      <c r="K6" s="631">
        <v>25</v>
      </c>
      <c r="L6" s="632">
        <v>13.06</v>
      </c>
      <c r="M6" s="631">
        <v>21</v>
      </c>
      <c r="N6" s="632">
        <v>26.02</v>
      </c>
      <c r="O6" s="631">
        <v>684</v>
      </c>
      <c r="P6" s="632">
        <v>896.57</v>
      </c>
      <c r="Q6" s="631">
        <v>81</v>
      </c>
      <c r="R6" s="633">
        <v>588.98</v>
      </c>
    </row>
    <row r="7" spans="1:18">
      <c r="A7" s="425">
        <v>2</v>
      </c>
      <c r="B7" s="425" t="s">
        <v>6</v>
      </c>
      <c r="C7" s="425">
        <v>0</v>
      </c>
      <c r="D7" s="426">
        <v>0</v>
      </c>
      <c r="E7" s="425">
        <v>24</v>
      </c>
      <c r="F7" s="426">
        <v>49.38</v>
      </c>
      <c r="G7" s="425">
        <v>24</v>
      </c>
      <c r="H7" s="426">
        <v>86.58</v>
      </c>
      <c r="I7" s="425">
        <v>25</v>
      </c>
      <c r="J7" s="426">
        <v>4.21</v>
      </c>
      <c r="K7" s="425">
        <v>19</v>
      </c>
      <c r="L7" s="426">
        <v>6.89</v>
      </c>
      <c r="M7" s="425">
        <v>3</v>
      </c>
      <c r="N7" s="426">
        <v>5.88</v>
      </c>
      <c r="O7" s="425">
        <v>569</v>
      </c>
      <c r="P7" s="426">
        <v>610.52</v>
      </c>
      <c r="Q7" s="425">
        <v>95</v>
      </c>
      <c r="R7" s="426">
        <v>152.94</v>
      </c>
    </row>
    <row r="8" spans="1:18">
      <c r="A8" s="427">
        <v>3</v>
      </c>
      <c r="B8" s="427" t="s">
        <v>7</v>
      </c>
      <c r="C8" s="427">
        <v>0</v>
      </c>
      <c r="D8" s="428">
        <v>0</v>
      </c>
      <c r="E8" s="427">
        <v>8</v>
      </c>
      <c r="F8" s="428">
        <v>45.43</v>
      </c>
      <c r="G8" s="427">
        <v>10</v>
      </c>
      <c r="H8" s="428">
        <v>97.25</v>
      </c>
      <c r="I8" s="427">
        <v>1</v>
      </c>
      <c r="J8" s="428">
        <v>0.41</v>
      </c>
      <c r="K8" s="427">
        <v>4</v>
      </c>
      <c r="L8" s="428">
        <v>3.08</v>
      </c>
      <c r="M8" s="427">
        <v>8</v>
      </c>
      <c r="N8" s="428">
        <v>6.23</v>
      </c>
      <c r="O8" s="427">
        <v>358</v>
      </c>
      <c r="P8" s="428">
        <v>431.98</v>
      </c>
      <c r="Q8" s="427">
        <v>31</v>
      </c>
      <c r="R8" s="428">
        <v>152.4</v>
      </c>
    </row>
    <row r="9" spans="1:18">
      <c r="A9" s="427">
        <v>4</v>
      </c>
      <c r="B9" s="427" t="s">
        <v>8</v>
      </c>
      <c r="C9" s="427">
        <v>0</v>
      </c>
      <c r="D9" s="428">
        <v>0</v>
      </c>
      <c r="E9" s="427">
        <v>19</v>
      </c>
      <c r="F9" s="428">
        <v>134.54</v>
      </c>
      <c r="G9" s="427">
        <v>26</v>
      </c>
      <c r="H9" s="428">
        <v>192.42</v>
      </c>
      <c r="I9" s="427">
        <v>5</v>
      </c>
      <c r="J9" s="428">
        <v>4.6500000000000004</v>
      </c>
      <c r="K9" s="427">
        <v>21</v>
      </c>
      <c r="L9" s="428">
        <v>16.2</v>
      </c>
      <c r="M9" s="427">
        <v>16</v>
      </c>
      <c r="N9" s="428">
        <v>28.04</v>
      </c>
      <c r="O9" s="427">
        <v>783</v>
      </c>
      <c r="P9" s="428">
        <v>922.3</v>
      </c>
      <c r="Q9" s="427">
        <v>87</v>
      </c>
      <c r="R9" s="428">
        <v>375.85</v>
      </c>
    </row>
    <row r="10" spans="1:18">
      <c r="A10" s="427">
        <v>5</v>
      </c>
      <c r="B10" s="427" t="s">
        <v>9</v>
      </c>
      <c r="C10" s="427">
        <v>0</v>
      </c>
      <c r="D10" s="428">
        <v>0</v>
      </c>
      <c r="E10" s="427">
        <v>34</v>
      </c>
      <c r="F10" s="428">
        <v>99.49</v>
      </c>
      <c r="G10" s="427">
        <v>35</v>
      </c>
      <c r="H10" s="428">
        <v>110.7</v>
      </c>
      <c r="I10" s="427">
        <v>19</v>
      </c>
      <c r="J10" s="428">
        <v>5.52</v>
      </c>
      <c r="K10" s="427">
        <v>34</v>
      </c>
      <c r="L10" s="428">
        <v>15.18</v>
      </c>
      <c r="M10" s="427">
        <v>26</v>
      </c>
      <c r="N10" s="428">
        <v>22.52</v>
      </c>
      <c r="O10" s="427">
        <v>473</v>
      </c>
      <c r="P10" s="428">
        <v>624.88</v>
      </c>
      <c r="Q10" s="427">
        <v>148</v>
      </c>
      <c r="R10" s="428">
        <v>253.41</v>
      </c>
    </row>
    <row r="11" spans="1:18">
      <c r="A11" s="427">
        <v>6</v>
      </c>
      <c r="B11" s="427" t="s">
        <v>11</v>
      </c>
      <c r="C11" s="427">
        <v>0</v>
      </c>
      <c r="D11" s="428">
        <v>0</v>
      </c>
      <c r="E11" s="427">
        <v>10</v>
      </c>
      <c r="F11" s="428">
        <v>100.36</v>
      </c>
      <c r="G11" s="427">
        <v>16</v>
      </c>
      <c r="H11" s="428">
        <v>212.66</v>
      </c>
      <c r="I11" s="427">
        <v>2</v>
      </c>
      <c r="J11" s="428">
        <v>1.1399999999999999</v>
      </c>
      <c r="K11" s="427">
        <v>4</v>
      </c>
      <c r="L11" s="428">
        <v>7.9</v>
      </c>
      <c r="M11" s="427">
        <v>14</v>
      </c>
      <c r="N11" s="428">
        <v>16.02</v>
      </c>
      <c r="O11" s="427">
        <v>616</v>
      </c>
      <c r="P11" s="428">
        <v>801.64</v>
      </c>
      <c r="Q11" s="427">
        <v>46</v>
      </c>
      <c r="R11" s="428">
        <v>338.08</v>
      </c>
    </row>
    <row r="12" spans="1:18">
      <c r="A12" s="427">
        <v>7</v>
      </c>
      <c r="B12" s="427" t="s">
        <v>12</v>
      </c>
      <c r="C12" s="427">
        <v>0</v>
      </c>
      <c r="D12" s="428">
        <v>0</v>
      </c>
      <c r="E12" s="427">
        <v>4</v>
      </c>
      <c r="F12" s="428">
        <v>23.62</v>
      </c>
      <c r="G12" s="427">
        <v>8</v>
      </c>
      <c r="H12" s="428">
        <v>50.08</v>
      </c>
      <c r="I12" s="427">
        <v>1</v>
      </c>
      <c r="J12" s="428">
        <v>0.24</v>
      </c>
      <c r="K12" s="427">
        <v>3</v>
      </c>
      <c r="L12" s="428">
        <v>1.7</v>
      </c>
      <c r="M12" s="427">
        <v>5</v>
      </c>
      <c r="N12" s="428">
        <v>3.44</v>
      </c>
      <c r="O12" s="427">
        <v>223</v>
      </c>
      <c r="P12" s="428">
        <v>245.19</v>
      </c>
      <c r="Q12" s="427">
        <v>21</v>
      </c>
      <c r="R12" s="428">
        <v>79.08</v>
      </c>
    </row>
    <row r="13" spans="1:18">
      <c r="A13" s="427">
        <v>8</v>
      </c>
      <c r="B13" s="427" t="s">
        <v>14</v>
      </c>
      <c r="C13" s="427">
        <v>0</v>
      </c>
      <c r="D13" s="428">
        <v>0</v>
      </c>
      <c r="E13" s="427">
        <v>31</v>
      </c>
      <c r="F13" s="428">
        <v>111.52</v>
      </c>
      <c r="G13" s="427">
        <v>34</v>
      </c>
      <c r="H13" s="428">
        <v>373.06</v>
      </c>
      <c r="I13" s="427">
        <v>32</v>
      </c>
      <c r="J13" s="428">
        <v>5.34</v>
      </c>
      <c r="K13" s="427">
        <v>35</v>
      </c>
      <c r="L13" s="428">
        <v>12.77</v>
      </c>
      <c r="M13" s="427">
        <v>16</v>
      </c>
      <c r="N13" s="428">
        <v>27.8</v>
      </c>
      <c r="O13" s="427">
        <v>832</v>
      </c>
      <c r="P13" s="428">
        <v>1144</v>
      </c>
      <c r="Q13" s="427">
        <v>148</v>
      </c>
      <c r="R13" s="428">
        <v>530.49</v>
      </c>
    </row>
    <row r="14" spans="1:18">
      <c r="A14" s="427">
        <v>9</v>
      </c>
      <c r="B14" s="427" t="s">
        <v>15</v>
      </c>
      <c r="C14" s="427">
        <v>0</v>
      </c>
      <c r="D14" s="428">
        <v>0</v>
      </c>
      <c r="E14" s="427">
        <v>8</v>
      </c>
      <c r="F14" s="428">
        <v>47.66</v>
      </c>
      <c r="G14" s="427">
        <v>10</v>
      </c>
      <c r="H14" s="428">
        <v>83.61</v>
      </c>
      <c r="I14" s="427">
        <v>1</v>
      </c>
      <c r="J14" s="428">
        <v>0.24</v>
      </c>
      <c r="K14" s="427">
        <v>4</v>
      </c>
      <c r="L14" s="428">
        <v>3.66</v>
      </c>
      <c r="M14" s="427">
        <v>8</v>
      </c>
      <c r="N14" s="428">
        <v>5.37</v>
      </c>
      <c r="O14" s="427">
        <v>277</v>
      </c>
      <c r="P14" s="428">
        <v>373.19</v>
      </c>
      <c r="Q14" s="427">
        <v>31</v>
      </c>
      <c r="R14" s="428">
        <v>140.54</v>
      </c>
    </row>
    <row r="15" spans="1:18">
      <c r="A15" s="427">
        <v>10</v>
      </c>
      <c r="B15" s="427" t="s">
        <v>16</v>
      </c>
      <c r="C15" s="427">
        <v>0</v>
      </c>
      <c r="D15" s="428">
        <v>0</v>
      </c>
      <c r="E15" s="427">
        <v>223</v>
      </c>
      <c r="F15" s="428">
        <v>677.67</v>
      </c>
      <c r="G15" s="427">
        <v>254</v>
      </c>
      <c r="H15" s="428">
        <v>1176.45</v>
      </c>
      <c r="I15" s="427">
        <v>166</v>
      </c>
      <c r="J15" s="428">
        <v>71</v>
      </c>
      <c r="K15" s="427">
        <v>254</v>
      </c>
      <c r="L15" s="428">
        <v>112.49</v>
      </c>
      <c r="M15" s="427">
        <v>245</v>
      </c>
      <c r="N15" s="428">
        <v>187.38</v>
      </c>
      <c r="O15" s="427">
        <v>5907</v>
      </c>
      <c r="P15" s="428">
        <v>8028.65</v>
      </c>
      <c r="Q15" s="427">
        <v>1142</v>
      </c>
      <c r="R15" s="428">
        <v>2224.9899999999998</v>
      </c>
    </row>
    <row r="16" spans="1:18">
      <c r="A16" s="427">
        <v>11</v>
      </c>
      <c r="B16" s="427" t="s">
        <v>19</v>
      </c>
      <c r="C16" s="427">
        <v>0</v>
      </c>
      <c r="D16" s="428">
        <v>0</v>
      </c>
      <c r="E16" s="427">
        <v>4</v>
      </c>
      <c r="F16" s="428">
        <v>87.3</v>
      </c>
      <c r="G16" s="427">
        <v>6</v>
      </c>
      <c r="H16" s="428">
        <v>51.52</v>
      </c>
      <c r="I16" s="427">
        <v>0</v>
      </c>
      <c r="J16" s="428">
        <v>0</v>
      </c>
      <c r="K16" s="427">
        <v>1</v>
      </c>
      <c r="L16" s="428">
        <v>4.8099999999999996</v>
      </c>
      <c r="M16" s="427">
        <v>1</v>
      </c>
      <c r="N16" s="428">
        <v>7.82</v>
      </c>
      <c r="O16" s="427">
        <v>318</v>
      </c>
      <c r="P16" s="428">
        <v>407.03</v>
      </c>
      <c r="Q16" s="427">
        <v>12</v>
      </c>
      <c r="R16" s="428">
        <v>151.44999999999999</v>
      </c>
    </row>
    <row r="17" spans="1:18">
      <c r="A17" s="427">
        <v>12</v>
      </c>
      <c r="B17" s="427" t="s">
        <v>20</v>
      </c>
      <c r="C17" s="427">
        <v>0</v>
      </c>
      <c r="D17" s="428">
        <v>0</v>
      </c>
      <c r="E17" s="427">
        <v>8</v>
      </c>
      <c r="F17" s="428">
        <v>44.25</v>
      </c>
      <c r="G17" s="427">
        <v>10</v>
      </c>
      <c r="H17" s="428">
        <v>46.31</v>
      </c>
      <c r="I17" s="427">
        <v>1</v>
      </c>
      <c r="J17" s="428">
        <v>0.24</v>
      </c>
      <c r="K17" s="427">
        <v>4</v>
      </c>
      <c r="L17" s="428">
        <v>3.67</v>
      </c>
      <c r="M17" s="427">
        <v>8</v>
      </c>
      <c r="N17" s="428">
        <v>5.38</v>
      </c>
      <c r="O17" s="427">
        <v>386</v>
      </c>
      <c r="P17" s="428">
        <v>411.48</v>
      </c>
      <c r="Q17" s="427">
        <v>31</v>
      </c>
      <c r="R17" s="428">
        <v>99.85</v>
      </c>
    </row>
    <row r="18" spans="1:18">
      <c r="A18" s="991" t="s">
        <v>96</v>
      </c>
      <c r="B18" s="992"/>
      <c r="C18" s="422">
        <v>0</v>
      </c>
      <c r="D18" s="429">
        <v>0</v>
      </c>
      <c r="E18" s="422">
        <v>386</v>
      </c>
      <c r="F18" s="429">
        <v>1593.6</v>
      </c>
      <c r="G18" s="422">
        <v>451</v>
      </c>
      <c r="H18" s="429">
        <v>2854.28</v>
      </c>
      <c r="I18" s="422">
        <v>257</v>
      </c>
      <c r="J18" s="429">
        <v>96.87</v>
      </c>
      <c r="K18" s="422">
        <v>408</v>
      </c>
      <c r="L18" s="429">
        <v>201.41</v>
      </c>
      <c r="M18" s="422">
        <v>371</v>
      </c>
      <c r="N18" s="429">
        <v>341.9</v>
      </c>
      <c r="O18" s="422">
        <v>11426</v>
      </c>
      <c r="P18" s="429">
        <v>14897.43</v>
      </c>
      <c r="Q18" s="422">
        <v>1873</v>
      </c>
      <c r="R18" s="429">
        <v>5088.0600000000004</v>
      </c>
    </row>
    <row r="19" spans="1:18">
      <c r="A19" s="427">
        <v>1</v>
      </c>
      <c r="B19" s="427" t="s">
        <v>24</v>
      </c>
      <c r="C19" s="427">
        <v>0</v>
      </c>
      <c r="D19" s="428">
        <v>0</v>
      </c>
      <c r="E19" s="427">
        <v>11</v>
      </c>
      <c r="F19" s="428">
        <v>67.650000000000006</v>
      </c>
      <c r="G19" s="427">
        <v>20</v>
      </c>
      <c r="H19" s="428">
        <v>155.24</v>
      </c>
      <c r="I19" s="427">
        <v>4</v>
      </c>
      <c r="J19" s="428">
        <v>2.8</v>
      </c>
      <c r="K19" s="427">
        <v>16</v>
      </c>
      <c r="L19" s="428">
        <v>8.91</v>
      </c>
      <c r="M19" s="427">
        <v>15</v>
      </c>
      <c r="N19" s="428">
        <v>14.7</v>
      </c>
      <c r="O19" s="427">
        <v>616</v>
      </c>
      <c r="P19" s="428">
        <v>669.73</v>
      </c>
      <c r="Q19" s="427">
        <v>66</v>
      </c>
      <c r="R19" s="428">
        <v>249.3</v>
      </c>
    </row>
    <row r="20" spans="1:18">
      <c r="A20" s="427">
        <v>2</v>
      </c>
      <c r="B20" s="427" t="s">
        <v>433</v>
      </c>
      <c r="C20" s="427">
        <v>0</v>
      </c>
      <c r="D20" s="428">
        <v>0</v>
      </c>
      <c r="E20" s="427">
        <v>8</v>
      </c>
      <c r="F20" s="428">
        <v>48.32</v>
      </c>
      <c r="G20" s="427">
        <v>10</v>
      </c>
      <c r="H20" s="428">
        <v>91.46</v>
      </c>
      <c r="I20" s="427">
        <v>1</v>
      </c>
      <c r="J20" s="428">
        <v>0.55000000000000004</v>
      </c>
      <c r="K20" s="427">
        <v>4</v>
      </c>
      <c r="L20" s="428">
        <v>4.4800000000000004</v>
      </c>
      <c r="M20" s="427">
        <v>8</v>
      </c>
      <c r="N20" s="428">
        <v>9.06</v>
      </c>
      <c r="O20" s="427">
        <v>302</v>
      </c>
      <c r="P20" s="428">
        <v>382.33</v>
      </c>
      <c r="Q20" s="427">
        <v>31</v>
      </c>
      <c r="R20" s="428">
        <v>153.87</v>
      </c>
    </row>
    <row r="21" spans="1:18">
      <c r="A21" s="427">
        <v>3</v>
      </c>
      <c r="B21" s="427" t="s">
        <v>21</v>
      </c>
      <c r="C21" s="427">
        <v>0</v>
      </c>
      <c r="D21" s="428">
        <v>0</v>
      </c>
      <c r="E21" s="427">
        <v>12</v>
      </c>
      <c r="F21" s="428">
        <v>48.12</v>
      </c>
      <c r="G21" s="427">
        <v>19</v>
      </c>
      <c r="H21" s="428">
        <v>84.82</v>
      </c>
      <c r="I21" s="427">
        <v>15</v>
      </c>
      <c r="J21" s="428">
        <v>2.82</v>
      </c>
      <c r="K21" s="427">
        <v>19</v>
      </c>
      <c r="L21" s="428">
        <v>4.04</v>
      </c>
      <c r="M21" s="427">
        <v>6</v>
      </c>
      <c r="N21" s="428">
        <v>5.5</v>
      </c>
      <c r="O21" s="427">
        <v>614</v>
      </c>
      <c r="P21" s="428">
        <v>623.35</v>
      </c>
      <c r="Q21" s="427">
        <v>71</v>
      </c>
      <c r="R21" s="428">
        <v>145.30000000000001</v>
      </c>
    </row>
    <row r="22" spans="1:18">
      <c r="A22" s="427">
        <v>4</v>
      </c>
      <c r="B22" s="427" t="s">
        <v>22</v>
      </c>
      <c r="C22" s="427">
        <v>0</v>
      </c>
      <c r="D22" s="428">
        <v>0</v>
      </c>
      <c r="E22" s="427">
        <v>19</v>
      </c>
      <c r="F22" s="428">
        <v>40.31</v>
      </c>
      <c r="G22" s="427">
        <v>27</v>
      </c>
      <c r="H22" s="428">
        <v>83.59</v>
      </c>
      <c r="I22" s="427">
        <v>12</v>
      </c>
      <c r="J22" s="428">
        <v>1.32</v>
      </c>
      <c r="K22" s="427">
        <v>26</v>
      </c>
      <c r="L22" s="428">
        <v>4.7</v>
      </c>
      <c r="M22" s="427">
        <v>10</v>
      </c>
      <c r="N22" s="428">
        <v>5.04</v>
      </c>
      <c r="O22" s="427">
        <v>594</v>
      </c>
      <c r="P22" s="428">
        <v>624.4</v>
      </c>
      <c r="Q22" s="427">
        <v>94</v>
      </c>
      <c r="R22" s="428">
        <v>134.96</v>
      </c>
    </row>
    <row r="23" spans="1:18">
      <c r="A23" s="427">
        <v>5</v>
      </c>
      <c r="B23" s="427" t="s">
        <v>10</v>
      </c>
      <c r="C23" s="427">
        <v>0</v>
      </c>
      <c r="D23" s="428">
        <v>0</v>
      </c>
      <c r="E23" s="427">
        <v>4</v>
      </c>
      <c r="F23" s="428">
        <v>49.64</v>
      </c>
      <c r="G23" s="427">
        <v>10</v>
      </c>
      <c r="H23" s="428">
        <v>123.13</v>
      </c>
      <c r="I23" s="427">
        <v>1</v>
      </c>
      <c r="J23" s="428">
        <v>0.76</v>
      </c>
      <c r="K23" s="427">
        <v>2</v>
      </c>
      <c r="L23" s="428">
        <v>4.59</v>
      </c>
      <c r="M23" s="427">
        <v>4</v>
      </c>
      <c r="N23" s="428">
        <v>9.31</v>
      </c>
      <c r="O23" s="427">
        <v>341</v>
      </c>
      <c r="P23" s="428">
        <v>451.16</v>
      </c>
      <c r="Q23" s="427">
        <v>21</v>
      </c>
      <c r="R23" s="428">
        <v>187.43</v>
      </c>
    </row>
    <row r="24" spans="1:18">
      <c r="A24" s="427">
        <v>6</v>
      </c>
      <c r="B24" s="427" t="s">
        <v>23</v>
      </c>
      <c r="C24" s="427">
        <v>0</v>
      </c>
      <c r="D24" s="428">
        <v>0</v>
      </c>
      <c r="E24" s="427">
        <v>8</v>
      </c>
      <c r="F24" s="428">
        <v>46.7</v>
      </c>
      <c r="G24" s="427">
        <v>10</v>
      </c>
      <c r="H24" s="428">
        <v>93.7</v>
      </c>
      <c r="I24" s="427">
        <v>1</v>
      </c>
      <c r="J24" s="428">
        <v>0.33</v>
      </c>
      <c r="K24" s="427">
        <v>4</v>
      </c>
      <c r="L24" s="428">
        <v>3.94</v>
      </c>
      <c r="M24" s="427">
        <v>8</v>
      </c>
      <c r="N24" s="428">
        <v>5.94</v>
      </c>
      <c r="O24" s="427">
        <v>382</v>
      </c>
      <c r="P24" s="428">
        <v>419.41</v>
      </c>
      <c r="Q24" s="427">
        <v>31</v>
      </c>
      <c r="R24" s="428">
        <v>150.61000000000001</v>
      </c>
    </row>
    <row r="25" spans="1:18">
      <c r="A25" s="427">
        <v>7</v>
      </c>
      <c r="B25" s="427" t="s">
        <v>181</v>
      </c>
      <c r="C25" s="427">
        <v>0</v>
      </c>
      <c r="D25" s="428">
        <v>0</v>
      </c>
      <c r="E25" s="427">
        <v>4</v>
      </c>
      <c r="F25" s="428">
        <v>23.24</v>
      </c>
      <c r="G25" s="427">
        <v>6</v>
      </c>
      <c r="H25" s="428">
        <v>49.07</v>
      </c>
      <c r="I25" s="427">
        <v>0</v>
      </c>
      <c r="J25" s="428">
        <v>0</v>
      </c>
      <c r="K25" s="427">
        <v>1</v>
      </c>
      <c r="L25" s="428">
        <v>1.87</v>
      </c>
      <c r="M25" s="427">
        <v>21</v>
      </c>
      <c r="N25" s="428">
        <v>15.79</v>
      </c>
      <c r="O25" s="427">
        <v>206</v>
      </c>
      <c r="P25" s="428">
        <v>236.36</v>
      </c>
      <c r="Q25" s="427">
        <v>32</v>
      </c>
      <c r="R25" s="428">
        <v>89.97</v>
      </c>
    </row>
    <row r="26" spans="1:18">
      <c r="A26" s="427">
        <v>8</v>
      </c>
      <c r="B26" s="427" t="s">
        <v>25</v>
      </c>
      <c r="C26" s="427">
        <v>0</v>
      </c>
      <c r="D26" s="428">
        <v>0</v>
      </c>
      <c r="E26" s="427">
        <v>8</v>
      </c>
      <c r="F26" s="428">
        <v>46.5</v>
      </c>
      <c r="G26" s="427">
        <v>10</v>
      </c>
      <c r="H26" s="428">
        <v>165.5</v>
      </c>
      <c r="I26" s="427">
        <v>1</v>
      </c>
      <c r="J26" s="428">
        <v>0.47</v>
      </c>
      <c r="K26" s="427">
        <v>4</v>
      </c>
      <c r="L26" s="428">
        <v>3.25</v>
      </c>
      <c r="M26" s="427">
        <v>8</v>
      </c>
      <c r="N26" s="428">
        <v>6.6</v>
      </c>
      <c r="O26" s="427">
        <v>282</v>
      </c>
      <c r="P26" s="428">
        <v>415.31</v>
      </c>
      <c r="Q26" s="427">
        <v>31</v>
      </c>
      <c r="R26" s="428">
        <v>222.32</v>
      </c>
    </row>
    <row r="27" spans="1:18">
      <c r="A27" s="991" t="s">
        <v>97</v>
      </c>
      <c r="B27" s="992"/>
      <c r="C27" s="422">
        <v>0</v>
      </c>
      <c r="D27" s="429">
        <v>0</v>
      </c>
      <c r="E27" s="422">
        <v>74</v>
      </c>
      <c r="F27" s="429">
        <v>370.48</v>
      </c>
      <c r="G27" s="422">
        <v>112</v>
      </c>
      <c r="H27" s="429">
        <v>846.51</v>
      </c>
      <c r="I27" s="422">
        <v>35</v>
      </c>
      <c r="J27" s="429">
        <v>9.0500000000000007</v>
      </c>
      <c r="K27" s="422">
        <v>76</v>
      </c>
      <c r="L27" s="429">
        <v>35.78</v>
      </c>
      <c r="M27" s="422">
        <v>80</v>
      </c>
      <c r="N27" s="429">
        <v>71.94</v>
      </c>
      <c r="O27" s="422">
        <v>3337</v>
      </c>
      <c r="P27" s="429">
        <v>3822.05</v>
      </c>
      <c r="Q27" s="422">
        <v>377</v>
      </c>
      <c r="R27" s="429">
        <v>1333.76</v>
      </c>
    </row>
    <row r="28" spans="1:18">
      <c r="A28" s="427">
        <v>1</v>
      </c>
      <c r="B28" s="427" t="s">
        <v>27</v>
      </c>
      <c r="C28" s="427">
        <v>0</v>
      </c>
      <c r="D28" s="428">
        <v>0</v>
      </c>
      <c r="E28" s="427">
        <v>58</v>
      </c>
      <c r="F28" s="428">
        <v>114.77</v>
      </c>
      <c r="G28" s="427">
        <v>84</v>
      </c>
      <c r="H28" s="428">
        <v>343</v>
      </c>
      <c r="I28" s="427">
        <v>38</v>
      </c>
      <c r="J28" s="428">
        <v>22.27</v>
      </c>
      <c r="K28" s="427">
        <v>237</v>
      </c>
      <c r="L28" s="428">
        <v>53.75</v>
      </c>
      <c r="M28" s="427">
        <v>191</v>
      </c>
      <c r="N28" s="428">
        <v>128.38</v>
      </c>
      <c r="O28" s="427">
        <v>1548</v>
      </c>
      <c r="P28" s="428">
        <v>1722.41</v>
      </c>
      <c r="Q28" s="427">
        <v>608</v>
      </c>
      <c r="R28" s="428">
        <v>662.17</v>
      </c>
    </row>
    <row r="29" spans="1:18">
      <c r="A29" s="991" t="s">
        <v>191</v>
      </c>
      <c r="B29" s="992"/>
      <c r="C29" s="422">
        <v>0</v>
      </c>
      <c r="D29" s="429">
        <v>0</v>
      </c>
      <c r="E29" s="422">
        <v>58</v>
      </c>
      <c r="F29" s="429">
        <v>114.77</v>
      </c>
      <c r="G29" s="422">
        <v>84</v>
      </c>
      <c r="H29" s="429">
        <v>343</v>
      </c>
      <c r="I29" s="422">
        <v>38</v>
      </c>
      <c r="J29" s="429">
        <v>22.27</v>
      </c>
      <c r="K29" s="422">
        <v>237</v>
      </c>
      <c r="L29" s="429">
        <v>53.75</v>
      </c>
      <c r="M29" s="422">
        <v>191</v>
      </c>
      <c r="N29" s="429">
        <v>128.38</v>
      </c>
      <c r="O29" s="422">
        <v>1548</v>
      </c>
      <c r="P29" s="429">
        <v>1722.41</v>
      </c>
      <c r="Q29" s="422">
        <v>608</v>
      </c>
      <c r="R29" s="429">
        <v>662.17</v>
      </c>
    </row>
    <row r="30" spans="1:18">
      <c r="A30" s="427">
        <v>1</v>
      </c>
      <c r="B30" s="427" t="s">
        <v>28</v>
      </c>
      <c r="C30" s="427">
        <v>0</v>
      </c>
      <c r="D30" s="428">
        <v>0</v>
      </c>
      <c r="E30" s="427">
        <v>72</v>
      </c>
      <c r="F30" s="428">
        <v>114.14</v>
      </c>
      <c r="G30" s="427">
        <v>66</v>
      </c>
      <c r="H30" s="428">
        <v>80.489999999999995</v>
      </c>
      <c r="I30" s="427">
        <v>66</v>
      </c>
      <c r="J30" s="428">
        <v>8.8000000000000007</v>
      </c>
      <c r="K30" s="427">
        <v>79</v>
      </c>
      <c r="L30" s="428">
        <v>28.2</v>
      </c>
      <c r="M30" s="427">
        <v>46</v>
      </c>
      <c r="N30" s="428">
        <v>63.84</v>
      </c>
      <c r="O30" s="427">
        <v>955</v>
      </c>
      <c r="P30" s="428">
        <v>1221.73</v>
      </c>
      <c r="Q30" s="427">
        <v>329</v>
      </c>
      <c r="R30" s="428">
        <v>295.47000000000003</v>
      </c>
    </row>
    <row r="31" spans="1:18">
      <c r="A31" s="991" t="s">
        <v>189</v>
      </c>
      <c r="B31" s="992"/>
      <c r="C31" s="422">
        <f t="shared" ref="C31:N31" si="0">C30</f>
        <v>0</v>
      </c>
      <c r="D31" s="429">
        <f t="shared" si="0"/>
        <v>0</v>
      </c>
      <c r="E31" s="422">
        <f t="shared" si="0"/>
        <v>72</v>
      </c>
      <c r="F31" s="429">
        <f t="shared" si="0"/>
        <v>114.14</v>
      </c>
      <c r="G31" s="422">
        <f t="shared" si="0"/>
        <v>66</v>
      </c>
      <c r="H31" s="429">
        <f t="shared" si="0"/>
        <v>80.489999999999995</v>
      </c>
      <c r="I31" s="422">
        <f t="shared" si="0"/>
        <v>66</v>
      </c>
      <c r="J31" s="429">
        <f t="shared" si="0"/>
        <v>8.8000000000000007</v>
      </c>
      <c r="K31" s="422">
        <f t="shared" si="0"/>
        <v>79</v>
      </c>
      <c r="L31" s="429">
        <f t="shared" si="0"/>
        <v>28.2</v>
      </c>
      <c r="M31" s="422">
        <f t="shared" si="0"/>
        <v>46</v>
      </c>
      <c r="N31" s="429">
        <f t="shared" si="0"/>
        <v>63.84</v>
      </c>
      <c r="O31" s="422">
        <f>O30</f>
        <v>955</v>
      </c>
      <c r="P31" s="429">
        <f>P30</f>
        <v>1221.73</v>
      </c>
      <c r="Q31" s="422">
        <f>Q30</f>
        <v>329</v>
      </c>
      <c r="R31" s="429">
        <f>R30</f>
        <v>295.47000000000003</v>
      </c>
    </row>
    <row r="32" spans="1:18">
      <c r="A32" s="991" t="s">
        <v>87</v>
      </c>
      <c r="B32" s="992"/>
      <c r="C32" s="422">
        <v>0</v>
      </c>
      <c r="D32" s="429">
        <v>0</v>
      </c>
      <c r="E32" s="422">
        <v>590</v>
      </c>
      <c r="F32" s="429">
        <v>2192.9899999999998</v>
      </c>
      <c r="G32" s="422">
        <v>713</v>
      </c>
      <c r="H32" s="429">
        <v>4124.28</v>
      </c>
      <c r="I32" s="422">
        <v>396</v>
      </c>
      <c r="J32" s="429">
        <v>136.99</v>
      </c>
      <c r="K32" s="422">
        <v>800</v>
      </c>
      <c r="L32" s="429">
        <v>319.14</v>
      </c>
      <c r="M32" s="422">
        <v>688</v>
      </c>
      <c r="N32" s="429">
        <v>606.05999999999995</v>
      </c>
      <c r="O32" s="422">
        <v>17266</v>
      </c>
      <c r="P32" s="429">
        <v>21663.62</v>
      </c>
      <c r="Q32" s="422">
        <v>3187</v>
      </c>
      <c r="R32" s="429">
        <v>7379.46</v>
      </c>
    </row>
  </sheetData>
  <mergeCells count="18">
    <mergeCell ref="A1:R1"/>
    <mergeCell ref="A2:R2"/>
    <mergeCell ref="A3:R3"/>
    <mergeCell ref="A4:A5"/>
    <mergeCell ref="B4:B5"/>
    <mergeCell ref="C4:D4"/>
    <mergeCell ref="E4:F4"/>
    <mergeCell ref="G4:H4"/>
    <mergeCell ref="I4:J4"/>
    <mergeCell ref="K4:L4"/>
    <mergeCell ref="A31:B31"/>
    <mergeCell ref="A32:B32"/>
    <mergeCell ref="M4:N4"/>
    <mergeCell ref="O4:P4"/>
    <mergeCell ref="Q4:R4"/>
    <mergeCell ref="A18:B18"/>
    <mergeCell ref="A27:B27"/>
    <mergeCell ref="A29:B29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38"/>
  <sheetViews>
    <sheetView topLeftCell="A8" workbookViewId="0">
      <selection sqref="A1:C37"/>
    </sheetView>
  </sheetViews>
  <sheetFormatPr defaultRowHeight="15"/>
  <cols>
    <col min="1" max="1" width="7.42578125" customWidth="1"/>
    <col min="2" max="2" width="21.140625" customWidth="1"/>
    <col min="3" max="3" width="44.5703125" customWidth="1"/>
  </cols>
  <sheetData>
    <row r="1" spans="1:3" s="11" customFormat="1" ht="22.5" customHeight="1">
      <c r="A1" s="661">
        <v>3</v>
      </c>
      <c r="B1" s="662"/>
      <c r="C1" s="663"/>
    </row>
    <row r="2" spans="1:3" ht="36" customHeight="1">
      <c r="A2" s="658" t="s">
        <v>708</v>
      </c>
      <c r="B2" s="659"/>
      <c r="C2" s="660"/>
    </row>
    <row r="3" spans="1:3" ht="15.75">
      <c r="A3" s="627" t="s">
        <v>100</v>
      </c>
      <c r="B3" s="627" t="s">
        <v>101</v>
      </c>
      <c r="C3" s="628" t="s">
        <v>102</v>
      </c>
    </row>
    <row r="4" spans="1:3">
      <c r="A4" s="23">
        <v>1</v>
      </c>
      <c r="B4" s="24" t="s">
        <v>4</v>
      </c>
      <c r="C4" s="25" t="s">
        <v>199</v>
      </c>
    </row>
    <row r="5" spans="1:3">
      <c r="A5" s="26">
        <v>2</v>
      </c>
      <c r="B5" s="27" t="s">
        <v>24</v>
      </c>
      <c r="C5" s="28" t="s">
        <v>203</v>
      </c>
    </row>
    <row r="6" spans="1:3">
      <c r="A6" s="26">
        <v>3</v>
      </c>
      <c r="B6" s="27" t="s">
        <v>5</v>
      </c>
      <c r="C6" s="28" t="s">
        <v>103</v>
      </c>
    </row>
    <row r="7" spans="1:3">
      <c r="A7" s="26">
        <v>4</v>
      </c>
      <c r="B7" s="27" t="s">
        <v>6</v>
      </c>
      <c r="C7" s="28" t="s">
        <v>104</v>
      </c>
    </row>
    <row r="8" spans="1:3">
      <c r="A8" s="26">
        <v>5</v>
      </c>
      <c r="B8" s="27" t="s">
        <v>7</v>
      </c>
      <c r="C8" s="28" t="s">
        <v>105</v>
      </c>
    </row>
    <row r="9" spans="1:3">
      <c r="A9" s="26">
        <v>6</v>
      </c>
      <c r="B9" s="27" t="s">
        <v>8</v>
      </c>
      <c r="C9" s="28" t="s">
        <v>106</v>
      </c>
    </row>
    <row r="10" spans="1:3">
      <c r="A10" s="26">
        <v>7</v>
      </c>
      <c r="B10" s="27" t="s">
        <v>9</v>
      </c>
      <c r="C10" s="28" t="s">
        <v>107</v>
      </c>
    </row>
    <row r="11" spans="1:3">
      <c r="A11" s="26">
        <v>8</v>
      </c>
      <c r="B11" s="27" t="s">
        <v>21</v>
      </c>
      <c r="C11" s="28" t="s">
        <v>202</v>
      </c>
    </row>
    <row r="12" spans="1:3">
      <c r="A12" s="26">
        <v>9</v>
      </c>
      <c r="B12" s="27" t="s">
        <v>22</v>
      </c>
      <c r="C12" s="28" t="s">
        <v>201</v>
      </c>
    </row>
    <row r="13" spans="1:3">
      <c r="A13" s="26">
        <v>10</v>
      </c>
      <c r="B13" s="27" t="s">
        <v>10</v>
      </c>
      <c r="C13" s="28" t="s">
        <v>200</v>
      </c>
    </row>
    <row r="14" spans="1:3">
      <c r="A14" s="26">
        <v>11</v>
      </c>
      <c r="B14" s="27" t="s">
        <v>11</v>
      </c>
      <c r="C14" s="28" t="s">
        <v>108</v>
      </c>
    </row>
    <row r="15" spans="1:3" s="57" customFormat="1">
      <c r="A15" s="26">
        <v>12</v>
      </c>
      <c r="B15" s="27" t="s">
        <v>23</v>
      </c>
      <c r="C15" s="28" t="s">
        <v>412</v>
      </c>
    </row>
    <row r="16" spans="1:3">
      <c r="A16" s="26">
        <v>13</v>
      </c>
      <c r="B16" s="27" t="s">
        <v>12</v>
      </c>
      <c r="C16" s="28" t="s">
        <v>109</v>
      </c>
    </row>
    <row r="17" spans="1:3" s="62" customFormat="1">
      <c r="A17" s="26">
        <v>14</v>
      </c>
      <c r="B17" s="27" t="s">
        <v>406</v>
      </c>
      <c r="C17" s="28" t="s">
        <v>417</v>
      </c>
    </row>
    <row r="18" spans="1:3">
      <c r="A18" s="26">
        <v>15</v>
      </c>
      <c r="B18" s="27" t="s">
        <v>13</v>
      </c>
      <c r="C18" s="28" t="s">
        <v>110</v>
      </c>
    </row>
    <row r="19" spans="1:3">
      <c r="A19" s="26">
        <v>16</v>
      </c>
      <c r="B19" s="27" t="s">
        <v>14</v>
      </c>
      <c r="C19" s="28" t="s">
        <v>111</v>
      </c>
    </row>
    <row r="20" spans="1:3">
      <c r="A20" s="26">
        <v>17</v>
      </c>
      <c r="B20" s="27" t="s">
        <v>16</v>
      </c>
      <c r="C20" s="28" t="s">
        <v>112</v>
      </c>
    </row>
    <row r="21" spans="1:3">
      <c r="A21" s="26">
        <v>18</v>
      </c>
      <c r="B21" s="27" t="s">
        <v>17</v>
      </c>
      <c r="C21" s="28" t="s">
        <v>113</v>
      </c>
    </row>
    <row r="22" spans="1:3">
      <c r="A22" s="26">
        <v>19</v>
      </c>
      <c r="B22" s="27" t="s">
        <v>18</v>
      </c>
      <c r="C22" s="28" t="s">
        <v>114</v>
      </c>
    </row>
    <row r="23" spans="1:3">
      <c r="A23" s="26">
        <v>20</v>
      </c>
      <c r="B23" s="27" t="s">
        <v>19</v>
      </c>
      <c r="C23" s="28" t="s">
        <v>115</v>
      </c>
    </row>
    <row r="24" spans="1:3">
      <c r="A24" s="26">
        <v>21</v>
      </c>
      <c r="B24" s="27" t="s">
        <v>20</v>
      </c>
      <c r="C24" s="28" t="s">
        <v>116</v>
      </c>
    </row>
    <row r="25" spans="1:3">
      <c r="A25" s="26">
        <v>22</v>
      </c>
      <c r="B25" s="27" t="s">
        <v>25</v>
      </c>
      <c r="C25" s="29" t="s">
        <v>117</v>
      </c>
    </row>
    <row r="26" spans="1:3">
      <c r="A26" s="26">
        <v>23</v>
      </c>
      <c r="B26" s="24" t="s">
        <v>118</v>
      </c>
      <c r="C26" s="30" t="s">
        <v>119</v>
      </c>
    </row>
    <row r="27" spans="1:3">
      <c r="A27" s="26">
        <v>24</v>
      </c>
      <c r="B27" s="31" t="s">
        <v>28</v>
      </c>
      <c r="C27" s="25" t="s">
        <v>184</v>
      </c>
    </row>
    <row r="28" spans="1:3">
      <c r="A28" s="26">
        <v>25</v>
      </c>
      <c r="B28" s="31" t="s">
        <v>27</v>
      </c>
      <c r="C28" s="28" t="s">
        <v>120</v>
      </c>
    </row>
    <row r="29" spans="1:3">
      <c r="A29" s="26">
        <v>26</v>
      </c>
      <c r="B29" s="31" t="s">
        <v>121</v>
      </c>
      <c r="C29" s="28" t="s">
        <v>122</v>
      </c>
    </row>
    <row r="30" spans="1:3">
      <c r="A30" s="26">
        <v>27</v>
      </c>
      <c r="B30" s="31" t="s">
        <v>123</v>
      </c>
      <c r="C30" s="32" t="s">
        <v>124</v>
      </c>
    </row>
    <row r="31" spans="1:3">
      <c r="A31" s="26">
        <v>28</v>
      </c>
      <c r="B31" s="31" t="s">
        <v>186</v>
      </c>
      <c r="C31" s="32" t="s">
        <v>125</v>
      </c>
    </row>
    <row r="32" spans="1:3">
      <c r="A32" s="26">
        <v>29</v>
      </c>
      <c r="B32" s="31" t="s">
        <v>29</v>
      </c>
      <c r="C32" s="28" t="s">
        <v>126</v>
      </c>
    </row>
    <row r="33" spans="1:3">
      <c r="A33" s="26">
        <v>30</v>
      </c>
      <c r="B33" s="31" t="s">
        <v>127</v>
      </c>
      <c r="C33" s="28" t="s">
        <v>128</v>
      </c>
    </row>
    <row r="34" spans="1:3">
      <c r="A34" s="33">
        <v>31</v>
      </c>
      <c r="B34" s="31" t="s">
        <v>129</v>
      </c>
      <c r="C34" s="28" t="s">
        <v>130</v>
      </c>
    </row>
    <row r="35" spans="1:3">
      <c r="A35" s="19">
        <v>32</v>
      </c>
      <c r="B35" s="31" t="s">
        <v>3</v>
      </c>
      <c r="C35" s="28" t="s">
        <v>131</v>
      </c>
    </row>
    <row r="36" spans="1:3">
      <c r="A36" s="19">
        <v>33</v>
      </c>
      <c r="B36" s="34" t="s">
        <v>132</v>
      </c>
      <c r="C36" s="35" t="s">
        <v>133</v>
      </c>
    </row>
    <row r="37" spans="1:3">
      <c r="A37" s="123">
        <v>34</v>
      </c>
      <c r="B37" s="36" t="s">
        <v>181</v>
      </c>
      <c r="C37" s="30" t="s">
        <v>183</v>
      </c>
    </row>
    <row r="38" spans="1:3">
      <c r="A38" s="58"/>
    </row>
  </sheetData>
  <mergeCells count="2">
    <mergeCell ref="A2:C2"/>
    <mergeCell ref="A1:C1"/>
  </mergeCells>
  <printOptions gridLines="1"/>
  <pageMargins left="1.06" right="0.25" top="0.75" bottom="0.75" header="0.3" footer="0.3"/>
  <pageSetup scale="12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>
  <dimension ref="A1:X36"/>
  <sheetViews>
    <sheetView topLeftCell="A5" zoomScale="89" zoomScaleNormal="89" workbookViewId="0">
      <selection sqref="A1:X36"/>
    </sheetView>
  </sheetViews>
  <sheetFormatPr defaultRowHeight="15"/>
  <cols>
    <col min="1" max="1" width="8.28515625" customWidth="1"/>
    <col min="2" max="2" width="12.140625" customWidth="1"/>
    <col min="3" max="3" width="4.42578125" customWidth="1"/>
    <col min="4" max="4" width="7.42578125" style="18" customWidth="1"/>
    <col min="5" max="5" width="6.140625" customWidth="1"/>
    <col min="6" max="6" width="10.7109375" style="18" customWidth="1"/>
    <col min="7" max="7" width="4.42578125" customWidth="1"/>
    <col min="8" max="8" width="7.42578125" style="18" customWidth="1"/>
    <col min="9" max="9" width="6.140625" customWidth="1"/>
    <col min="10" max="10" width="10.42578125" style="18" customWidth="1"/>
    <col min="11" max="11" width="4.42578125" customWidth="1"/>
    <col min="12" max="12" width="9.85546875" style="18" customWidth="1"/>
    <col min="13" max="13" width="4.42578125" customWidth="1"/>
    <col min="14" max="14" width="8.42578125" style="18" customWidth="1"/>
    <col min="15" max="15" width="4.42578125" customWidth="1"/>
    <col min="16" max="16" width="5.7109375" style="18" customWidth="1"/>
    <col min="17" max="17" width="6" customWidth="1"/>
    <col min="18" max="18" width="8.5703125" style="18" customWidth="1"/>
    <col min="19" max="19" width="4.42578125" customWidth="1"/>
    <col min="20" max="20" width="6.28515625" style="18" customWidth="1"/>
    <col min="21" max="21" width="4.42578125" customWidth="1"/>
    <col min="22" max="22" width="6.28515625" style="18" customWidth="1"/>
    <col min="23" max="23" width="8.5703125" customWidth="1"/>
    <col min="24" max="24" width="10.5703125" style="18" customWidth="1"/>
  </cols>
  <sheetData>
    <row r="1" spans="1:24" s="246" customFormat="1" ht="26.25" customHeight="1">
      <c r="A1" s="1023">
        <v>41</v>
      </c>
      <c r="B1" s="1024"/>
      <c r="C1" s="1024"/>
      <c r="D1" s="1024"/>
      <c r="E1" s="1024"/>
      <c r="F1" s="1024"/>
      <c r="G1" s="1024"/>
      <c r="H1" s="1024"/>
      <c r="I1" s="1024"/>
      <c r="J1" s="1024"/>
      <c r="K1" s="1024"/>
      <c r="L1" s="1024"/>
      <c r="M1" s="1024"/>
      <c r="N1" s="1024"/>
      <c r="O1" s="1024"/>
      <c r="P1" s="1024"/>
      <c r="Q1" s="1024"/>
      <c r="R1" s="1024"/>
      <c r="S1" s="1024"/>
      <c r="T1" s="1024"/>
      <c r="U1" s="1024"/>
      <c r="V1" s="1024"/>
      <c r="W1" s="1024"/>
      <c r="X1" s="1025"/>
    </row>
    <row r="2" spans="1:24" s="246" customFormat="1" ht="24.75" customHeight="1">
      <c r="A2" s="966" t="s">
        <v>712</v>
      </c>
      <c r="B2" s="967"/>
      <c r="C2" s="967"/>
      <c r="D2" s="967"/>
      <c r="E2" s="967"/>
      <c r="F2" s="967"/>
      <c r="G2" s="967"/>
      <c r="H2" s="967"/>
      <c r="I2" s="967"/>
      <c r="J2" s="967"/>
      <c r="K2" s="967"/>
      <c r="L2" s="967"/>
      <c r="M2" s="967"/>
      <c r="N2" s="967"/>
      <c r="O2" s="967"/>
      <c r="P2" s="967"/>
      <c r="Q2" s="967"/>
      <c r="R2" s="967"/>
      <c r="S2" s="967"/>
      <c r="T2" s="967"/>
      <c r="U2" s="967"/>
      <c r="V2" s="967"/>
      <c r="W2" s="967"/>
      <c r="X2" s="968"/>
    </row>
    <row r="3" spans="1:24" s="246" customFormat="1" ht="18" customHeight="1">
      <c r="A3" s="1026" t="s">
        <v>216</v>
      </c>
      <c r="B3" s="1027"/>
      <c r="C3" s="1027"/>
      <c r="D3" s="1027"/>
      <c r="E3" s="1027"/>
      <c r="F3" s="1027"/>
      <c r="G3" s="1027"/>
      <c r="H3" s="1027"/>
      <c r="I3" s="1027"/>
      <c r="J3" s="1027"/>
      <c r="K3" s="1027"/>
      <c r="L3" s="1027"/>
      <c r="M3" s="1027"/>
      <c r="N3" s="1027"/>
      <c r="O3" s="1027"/>
      <c r="P3" s="1027"/>
      <c r="Q3" s="1027"/>
      <c r="R3" s="1027"/>
      <c r="S3" s="1027"/>
      <c r="T3" s="1027"/>
      <c r="U3" s="1027"/>
      <c r="V3" s="1027"/>
      <c r="W3" s="1027"/>
      <c r="X3" s="1028"/>
    </row>
    <row r="4" spans="1:24" s="270" customFormat="1" ht="40.5" customHeight="1">
      <c r="A4" s="819" t="s">
        <v>55</v>
      </c>
      <c r="B4" s="819" t="s">
        <v>0</v>
      </c>
      <c r="C4" s="819" t="s">
        <v>474</v>
      </c>
      <c r="D4" s="819"/>
      <c r="E4" s="819" t="s">
        <v>567</v>
      </c>
      <c r="F4" s="819"/>
      <c r="G4" s="819" t="s">
        <v>568</v>
      </c>
      <c r="H4" s="819"/>
      <c r="I4" s="819" t="s">
        <v>569</v>
      </c>
      <c r="J4" s="819"/>
      <c r="K4" s="819" t="s">
        <v>570</v>
      </c>
      <c r="L4" s="819"/>
      <c r="M4" s="819" t="s">
        <v>571</v>
      </c>
      <c r="N4" s="819"/>
      <c r="O4" s="819" t="s">
        <v>572</v>
      </c>
      <c r="P4" s="819"/>
      <c r="Q4" s="819" t="s">
        <v>573</v>
      </c>
      <c r="R4" s="819"/>
      <c r="S4" s="819" t="s">
        <v>475</v>
      </c>
      <c r="T4" s="819"/>
      <c r="U4" s="819" t="s">
        <v>476</v>
      </c>
      <c r="V4" s="819"/>
      <c r="W4" s="746" t="s">
        <v>217</v>
      </c>
      <c r="X4" s="746"/>
    </row>
    <row r="5" spans="1:24" ht="18" customHeight="1">
      <c r="A5" s="819"/>
      <c r="B5" s="819"/>
      <c r="C5" s="572" t="s">
        <v>66</v>
      </c>
      <c r="D5" s="405" t="s">
        <v>67</v>
      </c>
      <c r="E5" s="572" t="s">
        <v>66</v>
      </c>
      <c r="F5" s="405" t="s">
        <v>67</v>
      </c>
      <c r="G5" s="572" t="s">
        <v>66</v>
      </c>
      <c r="H5" s="405" t="s">
        <v>67</v>
      </c>
      <c r="I5" s="572" t="s">
        <v>66</v>
      </c>
      <c r="J5" s="405" t="s">
        <v>67</v>
      </c>
      <c r="K5" s="572" t="s">
        <v>66</v>
      </c>
      <c r="L5" s="405" t="s">
        <v>67</v>
      </c>
      <c r="M5" s="572" t="s">
        <v>66</v>
      </c>
      <c r="N5" s="405" t="s">
        <v>67</v>
      </c>
      <c r="O5" s="572" t="s">
        <v>66</v>
      </c>
      <c r="P5" s="405" t="s">
        <v>67</v>
      </c>
      <c r="Q5" s="572" t="s">
        <v>66</v>
      </c>
      <c r="R5" s="405" t="s">
        <v>67</v>
      </c>
      <c r="S5" s="572" t="s">
        <v>66</v>
      </c>
      <c r="T5" s="405" t="s">
        <v>67</v>
      </c>
      <c r="U5" s="572" t="s">
        <v>66</v>
      </c>
      <c r="V5" s="405" t="s">
        <v>67</v>
      </c>
      <c r="W5" s="572" t="s">
        <v>66</v>
      </c>
      <c r="X5" s="405" t="s">
        <v>67</v>
      </c>
    </row>
    <row r="6" spans="1:24">
      <c r="A6" s="221">
        <v>1</v>
      </c>
      <c r="B6" s="221" t="s">
        <v>4</v>
      </c>
      <c r="C6" s="221">
        <v>0</v>
      </c>
      <c r="D6" s="276">
        <v>0</v>
      </c>
      <c r="E6" s="221">
        <v>0</v>
      </c>
      <c r="F6" s="276">
        <v>0</v>
      </c>
      <c r="G6" s="221">
        <v>0</v>
      </c>
      <c r="H6" s="276">
        <v>0</v>
      </c>
      <c r="I6" s="221">
        <v>0</v>
      </c>
      <c r="J6" s="276">
        <v>0</v>
      </c>
      <c r="K6" s="221">
        <v>0</v>
      </c>
      <c r="L6" s="276">
        <v>0</v>
      </c>
      <c r="M6" s="221">
        <v>0</v>
      </c>
      <c r="N6" s="276">
        <v>0</v>
      </c>
      <c r="O6" s="221">
        <v>0</v>
      </c>
      <c r="P6" s="276">
        <v>0</v>
      </c>
      <c r="Q6" s="221">
        <v>0</v>
      </c>
      <c r="R6" s="276">
        <v>0</v>
      </c>
      <c r="S6" s="221">
        <v>0</v>
      </c>
      <c r="T6" s="276">
        <v>0</v>
      </c>
      <c r="U6" s="221">
        <v>0</v>
      </c>
      <c r="V6" s="276">
        <v>0</v>
      </c>
      <c r="W6" s="179">
        <f>C6+E6+G6+I6+K6+M6+O6+Q6+S6+U6</f>
        <v>0</v>
      </c>
      <c r="X6" s="180">
        <f>D6+F6+H6+J6+L6+N6+P6+R6+T6+V6</f>
        <v>0</v>
      </c>
    </row>
    <row r="7" spans="1:24">
      <c r="A7" s="277">
        <v>2</v>
      </c>
      <c r="B7" s="277" t="s">
        <v>5</v>
      </c>
      <c r="C7" s="277">
        <v>0</v>
      </c>
      <c r="D7" s="278">
        <v>0</v>
      </c>
      <c r="E7" s="277">
        <v>0</v>
      </c>
      <c r="F7" s="278">
        <v>0</v>
      </c>
      <c r="G7" s="277">
        <v>0</v>
      </c>
      <c r="H7" s="278">
        <v>0</v>
      </c>
      <c r="I7" s="277">
        <v>0</v>
      </c>
      <c r="J7" s="278">
        <v>0</v>
      </c>
      <c r="K7" s="277">
        <v>0</v>
      </c>
      <c r="L7" s="278">
        <v>0</v>
      </c>
      <c r="M7" s="277">
        <v>0</v>
      </c>
      <c r="N7" s="278">
        <v>0</v>
      </c>
      <c r="O7" s="277">
        <v>0</v>
      </c>
      <c r="P7" s="278">
        <v>0</v>
      </c>
      <c r="Q7" s="277">
        <v>0</v>
      </c>
      <c r="R7" s="278">
        <v>0</v>
      </c>
      <c r="S7" s="277">
        <v>5</v>
      </c>
      <c r="T7" s="278">
        <v>6.5</v>
      </c>
      <c r="U7" s="277">
        <v>1</v>
      </c>
      <c r="V7" s="410">
        <v>2</v>
      </c>
      <c r="W7" s="411">
        <f t="shared" ref="W7:X36" si="0">C7+E7+G7+I7+K7+M7+O7+Q7+S7+U7</f>
        <v>6</v>
      </c>
      <c r="X7" s="397">
        <f t="shared" si="0"/>
        <v>8.5</v>
      </c>
    </row>
    <row r="8" spans="1:24">
      <c r="A8" s="157">
        <v>3</v>
      </c>
      <c r="B8" s="157" t="s">
        <v>6</v>
      </c>
      <c r="C8" s="157">
        <v>3</v>
      </c>
      <c r="D8" s="147">
        <v>17.89</v>
      </c>
      <c r="E8" s="157">
        <v>0</v>
      </c>
      <c r="F8" s="147">
        <v>0</v>
      </c>
      <c r="G8" s="157">
        <v>0</v>
      </c>
      <c r="H8" s="147">
        <v>0</v>
      </c>
      <c r="I8" s="157">
        <v>0</v>
      </c>
      <c r="J8" s="147">
        <v>0</v>
      </c>
      <c r="K8" s="157">
        <v>0</v>
      </c>
      <c r="L8" s="147">
        <v>0</v>
      </c>
      <c r="M8" s="157">
        <v>0</v>
      </c>
      <c r="N8" s="147">
        <v>0</v>
      </c>
      <c r="O8" s="157">
        <v>0</v>
      </c>
      <c r="P8" s="147">
        <v>0</v>
      </c>
      <c r="Q8" s="157">
        <v>0</v>
      </c>
      <c r="R8" s="147">
        <v>0</v>
      </c>
      <c r="S8" s="157">
        <v>0</v>
      </c>
      <c r="T8" s="147">
        <v>0</v>
      </c>
      <c r="U8" s="157">
        <v>0</v>
      </c>
      <c r="V8" s="365">
        <v>0</v>
      </c>
      <c r="W8" s="179">
        <f t="shared" si="0"/>
        <v>3</v>
      </c>
      <c r="X8" s="180">
        <f t="shared" si="0"/>
        <v>17.89</v>
      </c>
    </row>
    <row r="9" spans="1:24">
      <c r="A9" s="157">
        <v>4</v>
      </c>
      <c r="B9" s="157" t="s">
        <v>7</v>
      </c>
      <c r="C9" s="157">
        <v>0</v>
      </c>
      <c r="D9" s="147">
        <v>0</v>
      </c>
      <c r="E9" s="157">
        <v>0</v>
      </c>
      <c r="F9" s="147">
        <v>0</v>
      </c>
      <c r="G9" s="157">
        <v>0</v>
      </c>
      <c r="H9" s="147">
        <v>0</v>
      </c>
      <c r="I9" s="157">
        <v>0</v>
      </c>
      <c r="J9" s="147">
        <v>0</v>
      </c>
      <c r="K9" s="157">
        <v>0</v>
      </c>
      <c r="L9" s="147">
        <v>0</v>
      </c>
      <c r="M9" s="157">
        <v>0</v>
      </c>
      <c r="N9" s="147">
        <v>0</v>
      </c>
      <c r="O9" s="157">
        <v>0</v>
      </c>
      <c r="P9" s="147">
        <v>0</v>
      </c>
      <c r="Q9" s="157">
        <v>0</v>
      </c>
      <c r="R9" s="147">
        <v>0</v>
      </c>
      <c r="S9" s="157">
        <v>0</v>
      </c>
      <c r="T9" s="147">
        <v>0</v>
      </c>
      <c r="U9" s="157">
        <v>0</v>
      </c>
      <c r="V9" s="365">
        <v>0</v>
      </c>
      <c r="W9" s="179">
        <f t="shared" si="0"/>
        <v>0</v>
      </c>
      <c r="X9" s="180">
        <f t="shared" si="0"/>
        <v>0</v>
      </c>
    </row>
    <row r="10" spans="1:24">
      <c r="A10" s="157">
        <v>5</v>
      </c>
      <c r="B10" s="157" t="s">
        <v>8</v>
      </c>
      <c r="C10" s="157">
        <v>1</v>
      </c>
      <c r="D10" s="147">
        <v>1</v>
      </c>
      <c r="E10" s="157">
        <v>0</v>
      </c>
      <c r="F10" s="147">
        <v>0</v>
      </c>
      <c r="G10" s="157">
        <v>0</v>
      </c>
      <c r="H10" s="147">
        <v>0</v>
      </c>
      <c r="I10" s="157">
        <v>0</v>
      </c>
      <c r="J10" s="147">
        <v>0</v>
      </c>
      <c r="K10" s="157">
        <v>1</v>
      </c>
      <c r="L10" s="147">
        <v>10</v>
      </c>
      <c r="M10" s="157">
        <v>2</v>
      </c>
      <c r="N10" s="147">
        <v>1.9</v>
      </c>
      <c r="O10" s="157">
        <v>0</v>
      </c>
      <c r="P10" s="147">
        <v>0</v>
      </c>
      <c r="Q10" s="157">
        <v>12</v>
      </c>
      <c r="R10" s="147">
        <v>9.98</v>
      </c>
      <c r="S10" s="157">
        <v>0</v>
      </c>
      <c r="T10" s="147">
        <v>0</v>
      </c>
      <c r="U10" s="157">
        <v>3</v>
      </c>
      <c r="V10" s="365">
        <v>2.2999999999999998</v>
      </c>
      <c r="W10" s="179">
        <f t="shared" si="0"/>
        <v>19</v>
      </c>
      <c r="X10" s="180">
        <f t="shared" si="0"/>
        <v>25.180000000000003</v>
      </c>
    </row>
    <row r="11" spans="1:24">
      <c r="A11" s="157">
        <v>6</v>
      </c>
      <c r="B11" s="157" t="s">
        <v>9</v>
      </c>
      <c r="C11" s="157">
        <v>53</v>
      </c>
      <c r="D11" s="147">
        <v>155.06</v>
      </c>
      <c r="E11" s="157">
        <v>0</v>
      </c>
      <c r="F11" s="147">
        <v>0</v>
      </c>
      <c r="G11" s="157">
        <v>0</v>
      </c>
      <c r="H11" s="147">
        <v>0</v>
      </c>
      <c r="I11" s="157">
        <v>0</v>
      </c>
      <c r="J11" s="147">
        <v>0</v>
      </c>
      <c r="K11" s="157">
        <v>0</v>
      </c>
      <c r="L11" s="147">
        <v>0</v>
      </c>
      <c r="M11" s="157">
        <v>0</v>
      </c>
      <c r="N11" s="147">
        <v>0</v>
      </c>
      <c r="O11" s="157">
        <v>0</v>
      </c>
      <c r="P11" s="147">
        <v>0</v>
      </c>
      <c r="Q11" s="157">
        <v>0</v>
      </c>
      <c r="R11" s="147">
        <v>0</v>
      </c>
      <c r="S11" s="157">
        <v>0</v>
      </c>
      <c r="T11" s="147">
        <v>0</v>
      </c>
      <c r="U11" s="157">
        <v>19</v>
      </c>
      <c r="V11" s="365">
        <v>51.37</v>
      </c>
      <c r="W11" s="179">
        <f t="shared" si="0"/>
        <v>72</v>
      </c>
      <c r="X11" s="180">
        <f t="shared" si="0"/>
        <v>206.43</v>
      </c>
    </row>
    <row r="12" spans="1:24">
      <c r="A12" s="157">
        <v>7</v>
      </c>
      <c r="B12" s="157" t="s">
        <v>11</v>
      </c>
      <c r="C12" s="157">
        <v>0</v>
      </c>
      <c r="D12" s="147">
        <v>0</v>
      </c>
      <c r="E12" s="157">
        <v>0</v>
      </c>
      <c r="F12" s="147">
        <v>0</v>
      </c>
      <c r="G12" s="157">
        <v>0</v>
      </c>
      <c r="H12" s="147">
        <v>0</v>
      </c>
      <c r="I12" s="157">
        <v>0</v>
      </c>
      <c r="J12" s="147">
        <v>0</v>
      </c>
      <c r="K12" s="157">
        <v>0</v>
      </c>
      <c r="L12" s="147">
        <v>0</v>
      </c>
      <c r="M12" s="157">
        <v>0</v>
      </c>
      <c r="N12" s="147">
        <v>0</v>
      </c>
      <c r="O12" s="157">
        <v>0</v>
      </c>
      <c r="P12" s="147">
        <v>0</v>
      </c>
      <c r="Q12" s="157">
        <v>0</v>
      </c>
      <c r="R12" s="147">
        <v>0</v>
      </c>
      <c r="S12" s="157">
        <v>0</v>
      </c>
      <c r="T12" s="147">
        <v>0</v>
      </c>
      <c r="U12" s="157">
        <v>0</v>
      </c>
      <c r="V12" s="365">
        <v>0</v>
      </c>
      <c r="W12" s="179">
        <f t="shared" si="0"/>
        <v>0</v>
      </c>
      <c r="X12" s="180">
        <f t="shared" si="0"/>
        <v>0</v>
      </c>
    </row>
    <row r="13" spans="1:24">
      <c r="A13" s="157">
        <v>8</v>
      </c>
      <c r="B13" s="157" t="s">
        <v>12</v>
      </c>
      <c r="C13" s="157">
        <v>0</v>
      </c>
      <c r="D13" s="147">
        <v>0</v>
      </c>
      <c r="E13" s="157">
        <v>0</v>
      </c>
      <c r="F13" s="147">
        <v>0</v>
      </c>
      <c r="G13" s="157">
        <v>0</v>
      </c>
      <c r="H13" s="147">
        <v>0</v>
      </c>
      <c r="I13" s="157">
        <v>0</v>
      </c>
      <c r="J13" s="147">
        <v>0</v>
      </c>
      <c r="K13" s="157">
        <v>0</v>
      </c>
      <c r="L13" s="147">
        <v>0</v>
      </c>
      <c r="M13" s="157">
        <v>0</v>
      </c>
      <c r="N13" s="147">
        <v>0</v>
      </c>
      <c r="O13" s="157">
        <v>0</v>
      </c>
      <c r="P13" s="147">
        <v>0</v>
      </c>
      <c r="Q13" s="157">
        <v>0</v>
      </c>
      <c r="R13" s="147">
        <v>0</v>
      </c>
      <c r="S13" s="157">
        <v>0</v>
      </c>
      <c r="T13" s="147">
        <v>0</v>
      </c>
      <c r="U13" s="157">
        <v>0</v>
      </c>
      <c r="V13" s="365">
        <v>0</v>
      </c>
      <c r="W13" s="179">
        <f t="shared" si="0"/>
        <v>0</v>
      </c>
      <c r="X13" s="180">
        <f t="shared" si="0"/>
        <v>0</v>
      </c>
    </row>
    <row r="14" spans="1:24">
      <c r="A14" s="157">
        <v>9</v>
      </c>
      <c r="B14" s="157" t="s">
        <v>13</v>
      </c>
      <c r="C14" s="157">
        <v>0</v>
      </c>
      <c r="D14" s="147">
        <v>0</v>
      </c>
      <c r="E14" s="157">
        <v>0</v>
      </c>
      <c r="F14" s="147">
        <v>0</v>
      </c>
      <c r="G14" s="157">
        <v>0</v>
      </c>
      <c r="H14" s="147">
        <v>0</v>
      </c>
      <c r="I14" s="157">
        <v>0</v>
      </c>
      <c r="J14" s="147">
        <v>0</v>
      </c>
      <c r="K14" s="157">
        <v>0</v>
      </c>
      <c r="L14" s="147">
        <v>0</v>
      </c>
      <c r="M14" s="157">
        <v>1</v>
      </c>
      <c r="N14" s="147">
        <v>1.52</v>
      </c>
      <c r="O14" s="157">
        <v>0</v>
      </c>
      <c r="P14" s="147">
        <v>0</v>
      </c>
      <c r="Q14" s="157">
        <v>0</v>
      </c>
      <c r="R14" s="147">
        <v>0</v>
      </c>
      <c r="S14" s="157">
        <v>0</v>
      </c>
      <c r="T14" s="147">
        <v>0</v>
      </c>
      <c r="U14" s="157">
        <v>0</v>
      </c>
      <c r="V14" s="365">
        <v>0</v>
      </c>
      <c r="W14" s="179">
        <f t="shared" si="0"/>
        <v>1</v>
      </c>
      <c r="X14" s="180">
        <f t="shared" si="0"/>
        <v>1.52</v>
      </c>
    </row>
    <row r="15" spans="1:24">
      <c r="A15" s="157">
        <v>10</v>
      </c>
      <c r="B15" s="157" t="s">
        <v>14</v>
      </c>
      <c r="C15" s="157">
        <v>0</v>
      </c>
      <c r="D15" s="147">
        <v>0</v>
      </c>
      <c r="E15" s="157">
        <v>0</v>
      </c>
      <c r="F15" s="147">
        <v>0</v>
      </c>
      <c r="G15" s="157">
        <v>0</v>
      </c>
      <c r="H15" s="147">
        <v>0</v>
      </c>
      <c r="I15" s="157">
        <v>0</v>
      </c>
      <c r="J15" s="147">
        <v>0</v>
      </c>
      <c r="K15" s="157">
        <v>0</v>
      </c>
      <c r="L15" s="147">
        <v>0</v>
      </c>
      <c r="M15" s="157">
        <v>0</v>
      </c>
      <c r="N15" s="147">
        <v>0</v>
      </c>
      <c r="O15" s="157">
        <v>0</v>
      </c>
      <c r="P15" s="147">
        <v>0</v>
      </c>
      <c r="Q15" s="157">
        <v>0</v>
      </c>
      <c r="R15" s="147">
        <v>0</v>
      </c>
      <c r="S15" s="157">
        <v>0</v>
      </c>
      <c r="T15" s="147">
        <v>0</v>
      </c>
      <c r="U15" s="157">
        <v>0</v>
      </c>
      <c r="V15" s="365">
        <v>0</v>
      </c>
      <c r="W15" s="179">
        <f t="shared" si="0"/>
        <v>0</v>
      </c>
      <c r="X15" s="180">
        <f t="shared" si="0"/>
        <v>0</v>
      </c>
    </row>
    <row r="16" spans="1:24">
      <c r="A16" s="157">
        <v>11</v>
      </c>
      <c r="B16" s="157" t="s">
        <v>15</v>
      </c>
      <c r="C16" s="157">
        <v>0</v>
      </c>
      <c r="D16" s="147">
        <v>0</v>
      </c>
      <c r="E16" s="157">
        <v>0</v>
      </c>
      <c r="F16" s="147">
        <v>0</v>
      </c>
      <c r="G16" s="157">
        <v>0</v>
      </c>
      <c r="H16" s="147">
        <v>0</v>
      </c>
      <c r="I16" s="157">
        <v>0</v>
      </c>
      <c r="J16" s="147">
        <v>0</v>
      </c>
      <c r="K16" s="157">
        <v>0</v>
      </c>
      <c r="L16" s="147">
        <v>0</v>
      </c>
      <c r="M16" s="157">
        <v>0</v>
      </c>
      <c r="N16" s="147">
        <v>0</v>
      </c>
      <c r="O16" s="157">
        <v>0</v>
      </c>
      <c r="P16" s="147">
        <v>0</v>
      </c>
      <c r="Q16" s="157">
        <v>0</v>
      </c>
      <c r="R16" s="147">
        <v>0</v>
      </c>
      <c r="S16" s="157">
        <v>0</v>
      </c>
      <c r="T16" s="147">
        <v>0</v>
      </c>
      <c r="U16" s="157">
        <v>0</v>
      </c>
      <c r="V16" s="365">
        <v>0</v>
      </c>
      <c r="W16" s="179">
        <f t="shared" si="0"/>
        <v>0</v>
      </c>
      <c r="X16" s="180">
        <f t="shared" si="0"/>
        <v>0</v>
      </c>
    </row>
    <row r="17" spans="1:24">
      <c r="A17" s="157">
        <v>12</v>
      </c>
      <c r="B17" s="157" t="s">
        <v>16</v>
      </c>
      <c r="C17" s="157">
        <v>356</v>
      </c>
      <c r="D17" s="147">
        <v>216.6</v>
      </c>
      <c r="E17" s="157">
        <v>0</v>
      </c>
      <c r="F17" s="147">
        <v>0</v>
      </c>
      <c r="G17" s="157">
        <v>0</v>
      </c>
      <c r="H17" s="147">
        <v>0</v>
      </c>
      <c r="I17" s="157">
        <v>3</v>
      </c>
      <c r="J17" s="147">
        <v>10.3</v>
      </c>
      <c r="K17" s="157">
        <v>0</v>
      </c>
      <c r="L17" s="147">
        <v>0</v>
      </c>
      <c r="M17" s="157">
        <v>0</v>
      </c>
      <c r="N17" s="147">
        <v>0</v>
      </c>
      <c r="O17" s="157">
        <v>0</v>
      </c>
      <c r="P17" s="147">
        <v>0</v>
      </c>
      <c r="Q17" s="157">
        <v>5</v>
      </c>
      <c r="R17" s="147">
        <v>11.1</v>
      </c>
      <c r="S17" s="157">
        <v>0</v>
      </c>
      <c r="T17" s="147">
        <v>0</v>
      </c>
      <c r="U17" s="157">
        <v>1</v>
      </c>
      <c r="V17" s="365">
        <v>1.5</v>
      </c>
      <c r="W17" s="179">
        <f t="shared" si="0"/>
        <v>365</v>
      </c>
      <c r="X17" s="180">
        <f t="shared" si="0"/>
        <v>239.5</v>
      </c>
    </row>
    <row r="18" spans="1:24" s="3" customFormat="1">
      <c r="A18" s="157">
        <v>13</v>
      </c>
      <c r="B18" s="157" t="s">
        <v>17</v>
      </c>
      <c r="C18" s="157">
        <v>0</v>
      </c>
      <c r="D18" s="147">
        <v>0</v>
      </c>
      <c r="E18" s="157">
        <v>0</v>
      </c>
      <c r="F18" s="147">
        <v>0</v>
      </c>
      <c r="G18" s="157">
        <v>0</v>
      </c>
      <c r="H18" s="147">
        <v>0</v>
      </c>
      <c r="I18" s="157">
        <v>0</v>
      </c>
      <c r="J18" s="147">
        <v>0</v>
      </c>
      <c r="K18" s="157">
        <v>0</v>
      </c>
      <c r="L18" s="147">
        <v>0</v>
      </c>
      <c r="M18" s="157">
        <v>0</v>
      </c>
      <c r="N18" s="147">
        <v>0</v>
      </c>
      <c r="O18" s="157">
        <v>0</v>
      </c>
      <c r="P18" s="147">
        <v>0</v>
      </c>
      <c r="Q18" s="157">
        <v>0</v>
      </c>
      <c r="R18" s="147">
        <v>0</v>
      </c>
      <c r="S18" s="157">
        <v>0</v>
      </c>
      <c r="T18" s="147">
        <v>0</v>
      </c>
      <c r="U18" s="157">
        <v>0</v>
      </c>
      <c r="V18" s="365">
        <v>0</v>
      </c>
      <c r="W18" s="179">
        <f t="shared" si="0"/>
        <v>0</v>
      </c>
      <c r="X18" s="180">
        <f t="shared" si="0"/>
        <v>0</v>
      </c>
    </row>
    <row r="19" spans="1:24">
      <c r="A19" s="157">
        <v>14</v>
      </c>
      <c r="B19" s="157" t="s">
        <v>18</v>
      </c>
      <c r="C19" s="157">
        <v>3</v>
      </c>
      <c r="D19" s="147">
        <v>1.9</v>
      </c>
      <c r="E19" s="157">
        <v>0</v>
      </c>
      <c r="F19" s="147">
        <v>0</v>
      </c>
      <c r="G19" s="157">
        <v>0</v>
      </c>
      <c r="H19" s="147">
        <v>0</v>
      </c>
      <c r="I19" s="157">
        <v>0</v>
      </c>
      <c r="J19" s="147">
        <v>0</v>
      </c>
      <c r="K19" s="157">
        <v>0</v>
      </c>
      <c r="L19" s="147">
        <v>0</v>
      </c>
      <c r="M19" s="157">
        <v>0</v>
      </c>
      <c r="N19" s="147">
        <v>0</v>
      </c>
      <c r="O19" s="157">
        <v>0</v>
      </c>
      <c r="P19" s="147">
        <v>0</v>
      </c>
      <c r="Q19" s="157">
        <v>0</v>
      </c>
      <c r="R19" s="147">
        <v>0</v>
      </c>
      <c r="S19" s="157">
        <v>0</v>
      </c>
      <c r="T19" s="147">
        <v>0</v>
      </c>
      <c r="U19" s="157">
        <v>0</v>
      </c>
      <c r="V19" s="365">
        <v>0</v>
      </c>
      <c r="W19" s="179">
        <f t="shared" si="0"/>
        <v>3</v>
      </c>
      <c r="X19" s="180">
        <f t="shared" si="0"/>
        <v>1.9</v>
      </c>
    </row>
    <row r="20" spans="1:24">
      <c r="A20" s="157">
        <v>15</v>
      </c>
      <c r="B20" s="157" t="s">
        <v>19</v>
      </c>
      <c r="C20" s="157">
        <v>19</v>
      </c>
      <c r="D20" s="147">
        <v>11.1</v>
      </c>
      <c r="E20" s="157">
        <v>0</v>
      </c>
      <c r="F20" s="147">
        <v>0</v>
      </c>
      <c r="G20" s="157">
        <v>0</v>
      </c>
      <c r="H20" s="147">
        <v>0</v>
      </c>
      <c r="I20" s="157">
        <v>0</v>
      </c>
      <c r="J20" s="147">
        <v>0</v>
      </c>
      <c r="K20" s="157">
        <v>0</v>
      </c>
      <c r="L20" s="147">
        <v>0</v>
      </c>
      <c r="M20" s="157">
        <v>0</v>
      </c>
      <c r="N20" s="147">
        <v>0</v>
      </c>
      <c r="O20" s="157">
        <v>0</v>
      </c>
      <c r="P20" s="147">
        <v>0</v>
      </c>
      <c r="Q20" s="157">
        <v>0</v>
      </c>
      <c r="R20" s="147">
        <v>0</v>
      </c>
      <c r="S20" s="157">
        <v>0</v>
      </c>
      <c r="T20" s="147">
        <v>0</v>
      </c>
      <c r="U20" s="157">
        <v>0</v>
      </c>
      <c r="V20" s="365">
        <v>0</v>
      </c>
      <c r="W20" s="179">
        <f t="shared" si="0"/>
        <v>19</v>
      </c>
      <c r="X20" s="180">
        <f t="shared" si="0"/>
        <v>11.1</v>
      </c>
    </row>
    <row r="21" spans="1:24">
      <c r="A21" s="157">
        <v>16</v>
      </c>
      <c r="B21" s="157" t="s">
        <v>20</v>
      </c>
      <c r="C21" s="157">
        <v>10</v>
      </c>
      <c r="D21" s="147">
        <v>8.57</v>
      </c>
      <c r="E21" s="157">
        <v>0</v>
      </c>
      <c r="F21" s="147">
        <v>0</v>
      </c>
      <c r="G21" s="157">
        <v>0</v>
      </c>
      <c r="H21" s="147">
        <v>0</v>
      </c>
      <c r="I21" s="157">
        <v>0</v>
      </c>
      <c r="J21" s="147">
        <v>0</v>
      </c>
      <c r="K21" s="157">
        <v>0</v>
      </c>
      <c r="L21" s="147">
        <v>0</v>
      </c>
      <c r="M21" s="157">
        <v>0</v>
      </c>
      <c r="N21" s="147">
        <v>0</v>
      </c>
      <c r="O21" s="157">
        <v>0</v>
      </c>
      <c r="P21" s="147">
        <v>0</v>
      </c>
      <c r="Q21" s="157">
        <v>0</v>
      </c>
      <c r="R21" s="147">
        <v>0</v>
      </c>
      <c r="S21" s="157">
        <v>0</v>
      </c>
      <c r="T21" s="147">
        <v>0</v>
      </c>
      <c r="U21" s="157">
        <v>0</v>
      </c>
      <c r="V21" s="365">
        <v>0</v>
      </c>
      <c r="W21" s="179">
        <f t="shared" si="0"/>
        <v>10</v>
      </c>
      <c r="X21" s="180">
        <f t="shared" si="0"/>
        <v>8.57</v>
      </c>
    </row>
    <row r="22" spans="1:24">
      <c r="A22" s="272" t="s">
        <v>205</v>
      </c>
      <c r="B22" s="272" t="s">
        <v>54</v>
      </c>
      <c r="C22" s="272">
        <v>445</v>
      </c>
      <c r="D22" s="273">
        <v>412.12</v>
      </c>
      <c r="E22" s="272">
        <v>0</v>
      </c>
      <c r="F22" s="273">
        <v>0</v>
      </c>
      <c r="G22" s="272">
        <v>0</v>
      </c>
      <c r="H22" s="273">
        <v>0</v>
      </c>
      <c r="I22" s="272">
        <v>3</v>
      </c>
      <c r="J22" s="273">
        <v>10.3</v>
      </c>
      <c r="K22" s="272">
        <v>1</v>
      </c>
      <c r="L22" s="273">
        <v>10</v>
      </c>
      <c r="M22" s="272">
        <v>3</v>
      </c>
      <c r="N22" s="273">
        <v>3.42</v>
      </c>
      <c r="O22" s="272">
        <v>0</v>
      </c>
      <c r="P22" s="273">
        <v>0</v>
      </c>
      <c r="Q22" s="272">
        <v>17</v>
      </c>
      <c r="R22" s="273">
        <v>21.08</v>
      </c>
      <c r="S22" s="272">
        <v>5</v>
      </c>
      <c r="T22" s="273">
        <v>6.5</v>
      </c>
      <c r="U22" s="272">
        <v>24</v>
      </c>
      <c r="V22" s="392">
        <v>57.17</v>
      </c>
      <c r="W22" s="177">
        <f t="shared" si="0"/>
        <v>498</v>
      </c>
      <c r="X22" s="170">
        <f t="shared" si="0"/>
        <v>520.59</v>
      </c>
    </row>
    <row r="23" spans="1:24">
      <c r="A23" s="157">
        <v>1</v>
      </c>
      <c r="B23" s="157" t="s">
        <v>24</v>
      </c>
      <c r="C23" s="157">
        <v>0</v>
      </c>
      <c r="D23" s="147">
        <v>0</v>
      </c>
      <c r="E23" s="157">
        <v>0</v>
      </c>
      <c r="F23" s="147">
        <v>0</v>
      </c>
      <c r="G23" s="157">
        <v>0</v>
      </c>
      <c r="H23" s="147">
        <v>0</v>
      </c>
      <c r="I23" s="157">
        <v>0</v>
      </c>
      <c r="J23" s="147">
        <v>0</v>
      </c>
      <c r="K23" s="157">
        <v>0</v>
      </c>
      <c r="L23" s="147">
        <v>0</v>
      </c>
      <c r="M23" s="157">
        <v>0</v>
      </c>
      <c r="N23" s="147">
        <v>0</v>
      </c>
      <c r="O23" s="157">
        <v>0</v>
      </c>
      <c r="P23" s="147">
        <v>0</v>
      </c>
      <c r="Q23" s="157">
        <v>0</v>
      </c>
      <c r="R23" s="147">
        <v>0</v>
      </c>
      <c r="S23" s="157">
        <v>0</v>
      </c>
      <c r="T23" s="147">
        <v>0</v>
      </c>
      <c r="U23" s="157">
        <v>0</v>
      </c>
      <c r="V23" s="365">
        <v>0</v>
      </c>
      <c r="W23" s="179">
        <f t="shared" si="0"/>
        <v>0</v>
      </c>
      <c r="X23" s="180">
        <f t="shared" si="0"/>
        <v>0</v>
      </c>
    </row>
    <row r="24" spans="1:24">
      <c r="A24" s="157">
        <v>2</v>
      </c>
      <c r="B24" s="157" t="s">
        <v>420</v>
      </c>
      <c r="C24" s="157">
        <v>0</v>
      </c>
      <c r="D24" s="147">
        <v>0</v>
      </c>
      <c r="E24" s="157">
        <v>0</v>
      </c>
      <c r="F24" s="147">
        <v>0</v>
      </c>
      <c r="G24" s="157">
        <v>0</v>
      </c>
      <c r="H24" s="147">
        <v>0</v>
      </c>
      <c r="I24" s="157">
        <v>0</v>
      </c>
      <c r="J24" s="147">
        <v>0</v>
      </c>
      <c r="K24" s="157">
        <v>0</v>
      </c>
      <c r="L24" s="147">
        <v>0</v>
      </c>
      <c r="M24" s="157">
        <v>0</v>
      </c>
      <c r="N24" s="147">
        <v>0</v>
      </c>
      <c r="O24" s="157">
        <v>0</v>
      </c>
      <c r="P24" s="147">
        <v>0</v>
      </c>
      <c r="Q24" s="157">
        <v>0</v>
      </c>
      <c r="R24" s="147">
        <v>0</v>
      </c>
      <c r="S24" s="157">
        <v>0</v>
      </c>
      <c r="T24" s="147">
        <v>0</v>
      </c>
      <c r="U24" s="157">
        <v>0</v>
      </c>
      <c r="V24" s="365">
        <v>0</v>
      </c>
      <c r="W24" s="179">
        <f t="shared" si="0"/>
        <v>0</v>
      </c>
      <c r="X24" s="180">
        <f t="shared" si="0"/>
        <v>0</v>
      </c>
    </row>
    <row r="25" spans="1:24">
      <c r="A25" s="157">
        <v>3</v>
      </c>
      <c r="B25" s="157" t="s">
        <v>21</v>
      </c>
      <c r="C25" s="157">
        <v>0</v>
      </c>
      <c r="D25" s="147">
        <v>0</v>
      </c>
      <c r="E25" s="157">
        <v>0</v>
      </c>
      <c r="F25" s="147">
        <v>0</v>
      </c>
      <c r="G25" s="157">
        <v>0</v>
      </c>
      <c r="H25" s="147">
        <v>0</v>
      </c>
      <c r="I25" s="157">
        <v>0</v>
      </c>
      <c r="J25" s="147">
        <v>0</v>
      </c>
      <c r="K25" s="157">
        <v>0</v>
      </c>
      <c r="L25" s="147">
        <v>0</v>
      </c>
      <c r="M25" s="157">
        <v>0</v>
      </c>
      <c r="N25" s="147">
        <v>0</v>
      </c>
      <c r="O25" s="157">
        <v>0</v>
      </c>
      <c r="P25" s="147">
        <v>0</v>
      </c>
      <c r="Q25" s="157">
        <v>0</v>
      </c>
      <c r="R25" s="147">
        <v>0</v>
      </c>
      <c r="S25" s="157">
        <v>0</v>
      </c>
      <c r="T25" s="147">
        <v>0</v>
      </c>
      <c r="U25" s="157">
        <v>0</v>
      </c>
      <c r="V25" s="365">
        <v>0</v>
      </c>
      <c r="W25" s="179">
        <f t="shared" si="0"/>
        <v>0</v>
      </c>
      <c r="X25" s="180">
        <f t="shared" si="0"/>
        <v>0</v>
      </c>
    </row>
    <row r="26" spans="1:24">
      <c r="A26" s="157">
        <v>4</v>
      </c>
      <c r="B26" s="157" t="s">
        <v>22</v>
      </c>
      <c r="C26" s="157">
        <v>0</v>
      </c>
      <c r="D26" s="147">
        <v>0</v>
      </c>
      <c r="E26" s="157">
        <v>0</v>
      </c>
      <c r="F26" s="147">
        <v>0</v>
      </c>
      <c r="G26" s="157">
        <v>0</v>
      </c>
      <c r="H26" s="147">
        <v>0</v>
      </c>
      <c r="I26" s="157">
        <v>0</v>
      </c>
      <c r="J26" s="147">
        <v>0</v>
      </c>
      <c r="K26" s="157">
        <v>0</v>
      </c>
      <c r="L26" s="147">
        <v>0</v>
      </c>
      <c r="M26" s="157">
        <v>0</v>
      </c>
      <c r="N26" s="147">
        <v>0</v>
      </c>
      <c r="O26" s="157">
        <v>0</v>
      </c>
      <c r="P26" s="147">
        <v>0</v>
      </c>
      <c r="Q26" s="157">
        <v>5</v>
      </c>
      <c r="R26" s="147">
        <v>15.93</v>
      </c>
      <c r="S26" s="157">
        <v>0</v>
      </c>
      <c r="T26" s="147">
        <v>0</v>
      </c>
      <c r="U26" s="157">
        <v>0</v>
      </c>
      <c r="V26" s="365">
        <v>0</v>
      </c>
      <c r="W26" s="179">
        <f t="shared" si="0"/>
        <v>5</v>
      </c>
      <c r="X26" s="180">
        <f t="shared" si="0"/>
        <v>15.93</v>
      </c>
    </row>
    <row r="27" spans="1:24" s="3" customFormat="1">
      <c r="A27" s="157">
        <v>5</v>
      </c>
      <c r="B27" s="157" t="s">
        <v>10</v>
      </c>
      <c r="C27" s="157">
        <v>4</v>
      </c>
      <c r="D27" s="147">
        <v>2</v>
      </c>
      <c r="E27" s="157">
        <v>0</v>
      </c>
      <c r="F27" s="147">
        <v>0</v>
      </c>
      <c r="G27" s="157">
        <v>0</v>
      </c>
      <c r="H27" s="147">
        <v>0</v>
      </c>
      <c r="I27" s="157">
        <v>0</v>
      </c>
      <c r="J27" s="147">
        <v>0</v>
      </c>
      <c r="K27" s="157">
        <v>0</v>
      </c>
      <c r="L27" s="147">
        <v>0</v>
      </c>
      <c r="M27" s="157">
        <v>0</v>
      </c>
      <c r="N27" s="147">
        <v>0</v>
      </c>
      <c r="O27" s="157">
        <v>0</v>
      </c>
      <c r="P27" s="147">
        <v>0</v>
      </c>
      <c r="Q27" s="157">
        <v>0</v>
      </c>
      <c r="R27" s="147">
        <v>0</v>
      </c>
      <c r="S27" s="157">
        <v>0</v>
      </c>
      <c r="T27" s="147">
        <v>0</v>
      </c>
      <c r="U27" s="157">
        <v>0</v>
      </c>
      <c r="V27" s="365">
        <v>0</v>
      </c>
      <c r="W27" s="179">
        <f t="shared" si="0"/>
        <v>4</v>
      </c>
      <c r="X27" s="180">
        <f t="shared" si="0"/>
        <v>2</v>
      </c>
    </row>
    <row r="28" spans="1:24">
      <c r="A28" s="157">
        <v>6</v>
      </c>
      <c r="B28" s="157" t="s">
        <v>23</v>
      </c>
      <c r="C28" s="157">
        <v>0</v>
      </c>
      <c r="D28" s="147">
        <v>0</v>
      </c>
      <c r="E28" s="157">
        <v>0</v>
      </c>
      <c r="F28" s="147">
        <v>0</v>
      </c>
      <c r="G28" s="157">
        <v>0</v>
      </c>
      <c r="H28" s="147">
        <v>0</v>
      </c>
      <c r="I28" s="157">
        <v>0</v>
      </c>
      <c r="J28" s="147">
        <v>0</v>
      </c>
      <c r="K28" s="157">
        <v>0</v>
      </c>
      <c r="L28" s="147">
        <v>0</v>
      </c>
      <c r="M28" s="157">
        <v>0</v>
      </c>
      <c r="N28" s="147">
        <v>0</v>
      </c>
      <c r="O28" s="157">
        <v>0</v>
      </c>
      <c r="P28" s="147">
        <v>0</v>
      </c>
      <c r="Q28" s="157">
        <v>0</v>
      </c>
      <c r="R28" s="147">
        <v>0</v>
      </c>
      <c r="S28" s="157">
        <v>0</v>
      </c>
      <c r="T28" s="147">
        <v>0</v>
      </c>
      <c r="U28" s="157">
        <v>0</v>
      </c>
      <c r="V28" s="365">
        <v>0</v>
      </c>
      <c r="W28" s="179">
        <f t="shared" si="0"/>
        <v>0</v>
      </c>
      <c r="X28" s="180">
        <f t="shared" si="0"/>
        <v>0</v>
      </c>
    </row>
    <row r="29" spans="1:24" s="3" customFormat="1">
      <c r="A29" s="157">
        <v>7</v>
      </c>
      <c r="B29" s="157" t="s">
        <v>181</v>
      </c>
      <c r="C29" s="157">
        <v>0</v>
      </c>
      <c r="D29" s="147">
        <v>0</v>
      </c>
      <c r="E29" s="157">
        <v>0</v>
      </c>
      <c r="F29" s="147">
        <v>0</v>
      </c>
      <c r="G29" s="157">
        <v>0</v>
      </c>
      <c r="H29" s="147">
        <v>0</v>
      </c>
      <c r="I29" s="157">
        <v>0</v>
      </c>
      <c r="J29" s="147">
        <v>0</v>
      </c>
      <c r="K29" s="157">
        <v>0</v>
      </c>
      <c r="L29" s="147">
        <v>0</v>
      </c>
      <c r="M29" s="157">
        <v>7</v>
      </c>
      <c r="N29" s="147">
        <v>3.35</v>
      </c>
      <c r="O29" s="157">
        <v>0</v>
      </c>
      <c r="P29" s="147">
        <v>0</v>
      </c>
      <c r="Q29" s="157">
        <v>0</v>
      </c>
      <c r="R29" s="147">
        <v>0</v>
      </c>
      <c r="S29" s="157">
        <v>0</v>
      </c>
      <c r="T29" s="147">
        <v>0</v>
      </c>
      <c r="U29" s="157">
        <v>0</v>
      </c>
      <c r="V29" s="365">
        <v>0</v>
      </c>
      <c r="W29" s="179">
        <f t="shared" si="0"/>
        <v>7</v>
      </c>
      <c r="X29" s="180">
        <f t="shared" si="0"/>
        <v>3.35</v>
      </c>
    </row>
    <row r="30" spans="1:24">
      <c r="A30" s="157">
        <v>8</v>
      </c>
      <c r="B30" s="157" t="s">
        <v>25</v>
      </c>
      <c r="C30" s="157">
        <v>0</v>
      </c>
      <c r="D30" s="147">
        <v>0</v>
      </c>
      <c r="E30" s="157">
        <v>0</v>
      </c>
      <c r="F30" s="147">
        <v>0</v>
      </c>
      <c r="G30" s="157">
        <v>0</v>
      </c>
      <c r="H30" s="147">
        <v>0</v>
      </c>
      <c r="I30" s="157">
        <v>0</v>
      </c>
      <c r="J30" s="147">
        <v>0</v>
      </c>
      <c r="K30" s="157">
        <v>0</v>
      </c>
      <c r="L30" s="147">
        <v>0</v>
      </c>
      <c r="M30" s="157">
        <v>0</v>
      </c>
      <c r="N30" s="147">
        <v>0</v>
      </c>
      <c r="O30" s="157">
        <v>0</v>
      </c>
      <c r="P30" s="147">
        <v>0</v>
      </c>
      <c r="Q30" s="157">
        <v>0</v>
      </c>
      <c r="R30" s="147">
        <v>0</v>
      </c>
      <c r="S30" s="157">
        <v>0</v>
      </c>
      <c r="T30" s="147">
        <v>0</v>
      </c>
      <c r="U30" s="157">
        <v>0</v>
      </c>
      <c r="V30" s="365">
        <v>0</v>
      </c>
      <c r="W30" s="179">
        <f t="shared" si="0"/>
        <v>0</v>
      </c>
      <c r="X30" s="180">
        <f t="shared" si="0"/>
        <v>0</v>
      </c>
    </row>
    <row r="31" spans="1:24" s="3" customFormat="1">
      <c r="A31" s="272" t="s">
        <v>206</v>
      </c>
      <c r="B31" s="272" t="s">
        <v>54</v>
      </c>
      <c r="C31" s="272">
        <v>4</v>
      </c>
      <c r="D31" s="273">
        <v>2</v>
      </c>
      <c r="E31" s="272">
        <v>0</v>
      </c>
      <c r="F31" s="273">
        <v>0</v>
      </c>
      <c r="G31" s="272">
        <v>0</v>
      </c>
      <c r="H31" s="273">
        <v>0</v>
      </c>
      <c r="I31" s="272">
        <v>0</v>
      </c>
      <c r="J31" s="273">
        <v>0</v>
      </c>
      <c r="K31" s="272">
        <v>0</v>
      </c>
      <c r="L31" s="273">
        <v>0</v>
      </c>
      <c r="M31" s="272">
        <v>7</v>
      </c>
      <c r="N31" s="273">
        <v>3.35</v>
      </c>
      <c r="O31" s="272">
        <v>0</v>
      </c>
      <c r="P31" s="273">
        <v>0</v>
      </c>
      <c r="Q31" s="272">
        <v>5</v>
      </c>
      <c r="R31" s="273">
        <v>15.93</v>
      </c>
      <c r="S31" s="272">
        <v>0</v>
      </c>
      <c r="T31" s="273">
        <v>0</v>
      </c>
      <c r="U31" s="272">
        <v>0</v>
      </c>
      <c r="V31" s="392">
        <v>0</v>
      </c>
      <c r="W31" s="179">
        <f t="shared" si="0"/>
        <v>16</v>
      </c>
      <c r="X31" s="180">
        <f t="shared" si="0"/>
        <v>21.28</v>
      </c>
    </row>
    <row r="32" spans="1:24" s="3" customFormat="1">
      <c r="A32" s="157">
        <v>1</v>
      </c>
      <c r="B32" s="157" t="s">
        <v>27</v>
      </c>
      <c r="C32" s="157">
        <v>60</v>
      </c>
      <c r="D32" s="147">
        <v>19.38</v>
      </c>
      <c r="E32" s="157">
        <v>0</v>
      </c>
      <c r="F32" s="147">
        <v>0</v>
      </c>
      <c r="G32" s="157">
        <v>0</v>
      </c>
      <c r="H32" s="147">
        <v>0</v>
      </c>
      <c r="I32" s="157">
        <v>0</v>
      </c>
      <c r="J32" s="147">
        <v>0</v>
      </c>
      <c r="K32" s="157">
        <v>0</v>
      </c>
      <c r="L32" s="147">
        <v>0</v>
      </c>
      <c r="M32" s="157">
        <v>0</v>
      </c>
      <c r="N32" s="147">
        <v>0</v>
      </c>
      <c r="O32" s="157">
        <v>0</v>
      </c>
      <c r="P32" s="147">
        <v>0</v>
      </c>
      <c r="Q32" s="157">
        <v>0</v>
      </c>
      <c r="R32" s="147">
        <v>0</v>
      </c>
      <c r="S32" s="157">
        <v>2</v>
      </c>
      <c r="T32" s="147">
        <v>1</v>
      </c>
      <c r="U32" s="157">
        <v>0</v>
      </c>
      <c r="V32" s="365">
        <v>0</v>
      </c>
      <c r="W32" s="179">
        <f t="shared" si="0"/>
        <v>62</v>
      </c>
      <c r="X32" s="180">
        <f t="shared" si="0"/>
        <v>20.38</v>
      </c>
    </row>
    <row r="33" spans="1:24">
      <c r="A33" s="272" t="s">
        <v>123</v>
      </c>
      <c r="B33" s="272" t="s">
        <v>54</v>
      </c>
      <c r="C33" s="272">
        <v>60</v>
      </c>
      <c r="D33" s="273">
        <v>19.38</v>
      </c>
      <c r="E33" s="272">
        <v>0</v>
      </c>
      <c r="F33" s="273">
        <v>0</v>
      </c>
      <c r="G33" s="272">
        <v>0</v>
      </c>
      <c r="H33" s="273">
        <v>0</v>
      </c>
      <c r="I33" s="272">
        <v>0</v>
      </c>
      <c r="J33" s="273">
        <v>0</v>
      </c>
      <c r="K33" s="272">
        <v>0</v>
      </c>
      <c r="L33" s="273">
        <v>0</v>
      </c>
      <c r="M33" s="272">
        <v>0</v>
      </c>
      <c r="N33" s="273">
        <v>0</v>
      </c>
      <c r="O33" s="272">
        <v>0</v>
      </c>
      <c r="P33" s="273">
        <v>0</v>
      </c>
      <c r="Q33" s="272">
        <v>0</v>
      </c>
      <c r="R33" s="273">
        <v>0</v>
      </c>
      <c r="S33" s="272">
        <v>2</v>
      </c>
      <c r="T33" s="273">
        <v>1</v>
      </c>
      <c r="U33" s="272">
        <v>0</v>
      </c>
      <c r="V33" s="392">
        <v>0</v>
      </c>
      <c r="W33" s="177">
        <f t="shared" si="0"/>
        <v>62</v>
      </c>
      <c r="X33" s="170">
        <f t="shared" si="0"/>
        <v>20.38</v>
      </c>
    </row>
    <row r="34" spans="1:24">
      <c r="A34" s="157">
        <v>1</v>
      </c>
      <c r="B34" s="274" t="s">
        <v>28</v>
      </c>
      <c r="C34" s="274">
        <v>4</v>
      </c>
      <c r="D34" s="275">
        <v>4.5</v>
      </c>
      <c r="E34" s="274">
        <v>0</v>
      </c>
      <c r="F34" s="275">
        <v>0</v>
      </c>
      <c r="G34" s="274">
        <v>0</v>
      </c>
      <c r="H34" s="275">
        <v>0</v>
      </c>
      <c r="I34" s="274">
        <v>0</v>
      </c>
      <c r="J34" s="275">
        <v>0</v>
      </c>
      <c r="K34" s="274">
        <v>0</v>
      </c>
      <c r="L34" s="275">
        <v>0</v>
      </c>
      <c r="M34" s="274">
        <v>3</v>
      </c>
      <c r="N34" s="275">
        <v>13.5</v>
      </c>
      <c r="O34" s="274">
        <v>0</v>
      </c>
      <c r="P34" s="275">
        <v>0</v>
      </c>
      <c r="Q34" s="274">
        <v>0</v>
      </c>
      <c r="R34" s="275">
        <v>0</v>
      </c>
      <c r="S34" s="274">
        <v>2</v>
      </c>
      <c r="T34" s="275">
        <v>7</v>
      </c>
      <c r="U34" s="274">
        <v>0</v>
      </c>
      <c r="V34" s="406">
        <v>0</v>
      </c>
      <c r="W34" s="179">
        <f t="shared" si="0"/>
        <v>9</v>
      </c>
      <c r="X34" s="180">
        <f t="shared" si="0"/>
        <v>25</v>
      </c>
    </row>
    <row r="35" spans="1:24">
      <c r="A35" s="21" t="s">
        <v>28</v>
      </c>
      <c r="B35" s="407" t="s">
        <v>54</v>
      </c>
      <c r="C35" s="177">
        <f>C34</f>
        <v>4</v>
      </c>
      <c r="D35" s="170">
        <f t="shared" ref="D35:V35" si="1">D34</f>
        <v>4.5</v>
      </c>
      <c r="E35" s="177">
        <f t="shared" si="1"/>
        <v>0</v>
      </c>
      <c r="F35" s="170">
        <f t="shared" si="1"/>
        <v>0</v>
      </c>
      <c r="G35" s="177">
        <f t="shared" si="1"/>
        <v>0</v>
      </c>
      <c r="H35" s="170">
        <f t="shared" si="1"/>
        <v>0</v>
      </c>
      <c r="I35" s="177">
        <f t="shared" si="1"/>
        <v>0</v>
      </c>
      <c r="J35" s="170">
        <f t="shared" si="1"/>
        <v>0</v>
      </c>
      <c r="K35" s="177">
        <f t="shared" si="1"/>
        <v>0</v>
      </c>
      <c r="L35" s="170">
        <f t="shared" si="1"/>
        <v>0</v>
      </c>
      <c r="M35" s="177">
        <f t="shared" si="1"/>
        <v>3</v>
      </c>
      <c r="N35" s="170">
        <f t="shared" si="1"/>
        <v>13.5</v>
      </c>
      <c r="O35" s="177">
        <f t="shared" si="1"/>
        <v>0</v>
      </c>
      <c r="P35" s="170">
        <f t="shared" si="1"/>
        <v>0</v>
      </c>
      <c r="Q35" s="177">
        <f t="shared" si="1"/>
        <v>0</v>
      </c>
      <c r="R35" s="170">
        <f t="shared" si="1"/>
        <v>0</v>
      </c>
      <c r="S35" s="177">
        <f t="shared" si="1"/>
        <v>2</v>
      </c>
      <c r="T35" s="170">
        <f t="shared" si="1"/>
        <v>7</v>
      </c>
      <c r="U35" s="177">
        <f t="shared" si="1"/>
        <v>0</v>
      </c>
      <c r="V35" s="408">
        <f t="shared" si="1"/>
        <v>0</v>
      </c>
      <c r="W35" s="177">
        <f t="shared" si="0"/>
        <v>9</v>
      </c>
      <c r="X35" s="170">
        <f t="shared" si="0"/>
        <v>25</v>
      </c>
    </row>
    <row r="36" spans="1:24">
      <c r="A36" s="272" t="s">
        <v>519</v>
      </c>
      <c r="B36" s="279" t="s">
        <v>54</v>
      </c>
      <c r="C36" s="279">
        <v>513</v>
      </c>
      <c r="D36" s="280">
        <v>438</v>
      </c>
      <c r="E36" s="279">
        <v>0</v>
      </c>
      <c r="F36" s="280">
        <v>0</v>
      </c>
      <c r="G36" s="279">
        <v>0</v>
      </c>
      <c r="H36" s="280">
        <v>0</v>
      </c>
      <c r="I36" s="279">
        <v>3</v>
      </c>
      <c r="J36" s="280">
        <v>10.3</v>
      </c>
      <c r="K36" s="279">
        <v>1</v>
      </c>
      <c r="L36" s="280">
        <v>10</v>
      </c>
      <c r="M36" s="279">
        <v>13</v>
      </c>
      <c r="N36" s="280">
        <v>20.27</v>
      </c>
      <c r="O36" s="279">
        <v>0</v>
      </c>
      <c r="P36" s="280">
        <v>0</v>
      </c>
      <c r="Q36" s="279">
        <v>22</v>
      </c>
      <c r="R36" s="280">
        <v>37.01</v>
      </c>
      <c r="S36" s="279">
        <v>9</v>
      </c>
      <c r="T36" s="280">
        <v>14.5</v>
      </c>
      <c r="U36" s="279">
        <v>24</v>
      </c>
      <c r="V36" s="409">
        <v>57.17</v>
      </c>
      <c r="W36" s="177">
        <f t="shared" si="0"/>
        <v>585</v>
      </c>
      <c r="X36" s="170">
        <f t="shared" si="0"/>
        <v>587.25</v>
      </c>
    </row>
  </sheetData>
  <mergeCells count="16">
    <mergeCell ref="A1:X1"/>
    <mergeCell ref="A4:A5"/>
    <mergeCell ref="A2:X2"/>
    <mergeCell ref="A3:X3"/>
    <mergeCell ref="B4:B5"/>
    <mergeCell ref="W4:X4"/>
    <mergeCell ref="M4:N4"/>
    <mergeCell ref="O4:P4"/>
    <mergeCell ref="Q4:R4"/>
    <mergeCell ref="S4:T4"/>
    <mergeCell ref="U4:V4"/>
    <mergeCell ref="C4:D4"/>
    <mergeCell ref="E4:F4"/>
    <mergeCell ref="G4:H4"/>
    <mergeCell ref="I4:J4"/>
    <mergeCell ref="K4:L4"/>
  </mergeCells>
  <pageMargins left="0.63" right="0.25" top="0.75" bottom="0.75" header="0.3" footer="0.3"/>
  <pageSetup paperSize="9" scale="8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>
  <dimension ref="A1:V36"/>
  <sheetViews>
    <sheetView zoomScale="82" zoomScaleNormal="82" workbookViewId="0">
      <selection sqref="A1:V36"/>
    </sheetView>
  </sheetViews>
  <sheetFormatPr defaultRowHeight="15"/>
  <cols>
    <col min="1" max="1" width="8.28515625" customWidth="1"/>
    <col min="2" max="2" width="12.5703125" customWidth="1"/>
    <col min="3" max="3" width="4.85546875" customWidth="1"/>
    <col min="4" max="4" width="9" customWidth="1"/>
    <col min="5" max="5" width="6" customWidth="1"/>
    <col min="6" max="6" width="9.7109375" bestFit="1" customWidth="1"/>
    <col min="7" max="7" width="5.7109375" customWidth="1"/>
    <col min="8" max="8" width="8.85546875" customWidth="1"/>
    <col min="9" max="9" width="5.7109375" customWidth="1"/>
    <col min="10" max="10" width="9.7109375" bestFit="1" customWidth="1"/>
    <col min="11" max="11" width="6.140625" customWidth="1"/>
    <col min="12" max="12" width="8.7109375" customWidth="1"/>
    <col min="13" max="13" width="5.28515625" customWidth="1"/>
    <col min="14" max="14" width="8.42578125" customWidth="1"/>
    <col min="15" max="15" width="5" customWidth="1"/>
    <col min="16" max="16" width="8.140625" customWidth="1"/>
    <col min="17" max="17" width="5.7109375" customWidth="1"/>
    <col min="18" max="18" width="6" customWidth="1"/>
    <col min="19" max="19" width="4.42578125" customWidth="1"/>
    <col min="20" max="20" width="7.85546875" customWidth="1"/>
    <col min="21" max="21" width="6" customWidth="1"/>
    <col min="22" max="22" width="10.28515625" customWidth="1"/>
  </cols>
  <sheetData>
    <row r="1" spans="1:22" ht="22.5" customHeight="1">
      <c r="A1" s="750">
        <v>42</v>
      </c>
      <c r="B1" s="751"/>
      <c r="C1" s="751"/>
      <c r="D1" s="751"/>
      <c r="E1" s="751"/>
      <c r="F1" s="751"/>
      <c r="G1" s="751"/>
      <c r="H1" s="751"/>
      <c r="I1" s="751"/>
      <c r="J1" s="751"/>
      <c r="K1" s="751"/>
      <c r="L1" s="751"/>
      <c r="M1" s="751"/>
      <c r="N1" s="751"/>
      <c r="O1" s="751"/>
      <c r="P1" s="751"/>
      <c r="Q1" s="751"/>
      <c r="R1" s="751"/>
      <c r="S1" s="751"/>
      <c r="T1" s="751"/>
      <c r="U1" s="751"/>
      <c r="V1" s="752"/>
    </row>
    <row r="2" spans="1:22" ht="23.25">
      <c r="A2" s="1029" t="s">
        <v>717</v>
      </c>
      <c r="B2" s="1030"/>
      <c r="C2" s="1030"/>
      <c r="D2" s="1030"/>
      <c r="E2" s="1030"/>
      <c r="F2" s="1030"/>
      <c r="G2" s="1030"/>
      <c r="H2" s="1030"/>
      <c r="I2" s="1030"/>
      <c r="J2" s="1030"/>
      <c r="K2" s="1030"/>
      <c r="L2" s="1030"/>
      <c r="M2" s="1030"/>
      <c r="N2" s="1030"/>
      <c r="O2" s="1030"/>
      <c r="P2" s="1030"/>
      <c r="Q2" s="1030"/>
      <c r="R2" s="1030"/>
      <c r="S2" s="1030"/>
      <c r="T2" s="1030"/>
      <c r="U2" s="1030"/>
      <c r="V2" s="1031"/>
    </row>
    <row r="3" spans="1:22" ht="24.75" customHeight="1">
      <c r="A3" s="688" t="s">
        <v>216</v>
      </c>
      <c r="B3" s="689"/>
      <c r="C3" s="689"/>
      <c r="D3" s="689"/>
      <c r="E3" s="689"/>
      <c r="F3" s="689"/>
      <c r="G3" s="689"/>
      <c r="H3" s="689"/>
      <c r="I3" s="689"/>
      <c r="J3" s="689"/>
      <c r="K3" s="689"/>
      <c r="L3" s="689"/>
      <c r="M3" s="689"/>
      <c r="N3" s="689"/>
      <c r="O3" s="689"/>
      <c r="P3" s="689"/>
      <c r="Q3" s="689"/>
      <c r="R3" s="689"/>
      <c r="S3" s="689"/>
      <c r="T3" s="689"/>
      <c r="U3" s="689"/>
      <c r="V3" s="690"/>
    </row>
    <row r="4" spans="1:22" ht="21.75" customHeight="1">
      <c r="A4" s="819" t="s">
        <v>55</v>
      </c>
      <c r="B4" s="819" t="s">
        <v>0</v>
      </c>
      <c r="C4" s="819" t="s">
        <v>477</v>
      </c>
      <c r="D4" s="819"/>
      <c r="E4" s="819"/>
      <c r="F4" s="819"/>
      <c r="G4" s="819" t="s">
        <v>478</v>
      </c>
      <c r="H4" s="819"/>
      <c r="I4" s="819"/>
      <c r="J4" s="819"/>
      <c r="K4" s="819" t="s">
        <v>479</v>
      </c>
      <c r="L4" s="819"/>
      <c r="M4" s="819"/>
      <c r="N4" s="819"/>
      <c r="O4" s="819" t="s">
        <v>574</v>
      </c>
      <c r="P4" s="819"/>
      <c r="Q4" s="819"/>
      <c r="R4" s="819"/>
      <c r="S4" s="819" t="s">
        <v>575</v>
      </c>
      <c r="T4" s="819"/>
      <c r="U4" s="990" t="s">
        <v>576</v>
      </c>
      <c r="V4" s="990"/>
    </row>
    <row r="5" spans="1:22" ht="30">
      <c r="A5" s="819"/>
      <c r="B5" s="819"/>
      <c r="C5" s="572" t="s">
        <v>577</v>
      </c>
      <c r="D5" s="405" t="s">
        <v>578</v>
      </c>
      <c r="E5" s="572" t="s">
        <v>579</v>
      </c>
      <c r="F5" s="405" t="s">
        <v>580</v>
      </c>
      <c r="G5" s="572" t="s">
        <v>577</v>
      </c>
      <c r="H5" s="405" t="s">
        <v>578</v>
      </c>
      <c r="I5" s="572" t="s">
        <v>579</v>
      </c>
      <c r="J5" s="405" t="s">
        <v>580</v>
      </c>
      <c r="K5" s="572" t="s">
        <v>577</v>
      </c>
      <c r="L5" s="405" t="s">
        <v>578</v>
      </c>
      <c r="M5" s="572" t="s">
        <v>579</v>
      </c>
      <c r="N5" s="405" t="s">
        <v>580</v>
      </c>
      <c r="O5" s="572" t="s">
        <v>577</v>
      </c>
      <c r="P5" s="405" t="s">
        <v>578</v>
      </c>
      <c r="Q5" s="572" t="s">
        <v>579</v>
      </c>
      <c r="R5" s="405" t="s">
        <v>580</v>
      </c>
      <c r="S5" s="572" t="s">
        <v>66</v>
      </c>
      <c r="T5" s="405" t="s">
        <v>67</v>
      </c>
      <c r="U5" s="572" t="s">
        <v>66</v>
      </c>
      <c r="V5" s="405" t="s">
        <v>67</v>
      </c>
    </row>
    <row r="6" spans="1:22">
      <c r="A6" s="221">
        <v>1</v>
      </c>
      <c r="B6" s="221" t="s">
        <v>4</v>
      </c>
      <c r="C6" s="221">
        <v>24</v>
      </c>
      <c r="D6" s="276">
        <v>38.39</v>
      </c>
      <c r="E6" s="221">
        <v>0</v>
      </c>
      <c r="F6" s="276">
        <v>0</v>
      </c>
      <c r="G6" s="221">
        <v>1</v>
      </c>
      <c r="H6" s="276">
        <v>38</v>
      </c>
      <c r="I6" s="221">
        <v>0</v>
      </c>
      <c r="J6" s="276">
        <v>0</v>
      </c>
      <c r="K6" s="221">
        <v>0</v>
      </c>
      <c r="L6" s="276">
        <v>0</v>
      </c>
      <c r="M6" s="221">
        <v>0</v>
      </c>
      <c r="N6" s="276">
        <v>0</v>
      </c>
      <c r="O6" s="221">
        <v>0</v>
      </c>
      <c r="P6" s="276">
        <v>0</v>
      </c>
      <c r="Q6" s="221">
        <v>0</v>
      </c>
      <c r="R6" s="276">
        <v>0</v>
      </c>
      <c r="S6" s="221">
        <v>0</v>
      </c>
      <c r="T6" s="276">
        <v>0</v>
      </c>
      <c r="U6" s="179">
        <f>C6+E6+G6+I6+K6+M6+O6+Q6+S6</f>
        <v>25</v>
      </c>
      <c r="V6" s="180">
        <f>D6+F6+H6+J6+L6+N6+P6+R6+T6</f>
        <v>76.39</v>
      </c>
    </row>
    <row r="7" spans="1:22">
      <c r="A7" s="221">
        <v>2</v>
      </c>
      <c r="B7" s="221" t="s">
        <v>5</v>
      </c>
      <c r="C7" s="221">
        <v>0</v>
      </c>
      <c r="D7" s="276">
        <v>0</v>
      </c>
      <c r="E7" s="221">
        <v>61</v>
      </c>
      <c r="F7" s="276">
        <v>1200.27</v>
      </c>
      <c r="G7" s="221">
        <v>0</v>
      </c>
      <c r="H7" s="276">
        <v>0</v>
      </c>
      <c r="I7" s="221">
        <v>28</v>
      </c>
      <c r="J7" s="276">
        <v>738.02</v>
      </c>
      <c r="K7" s="221">
        <v>0</v>
      </c>
      <c r="L7" s="276">
        <v>0</v>
      </c>
      <c r="M7" s="221">
        <v>0</v>
      </c>
      <c r="N7" s="276">
        <v>0</v>
      </c>
      <c r="O7" s="221">
        <v>0</v>
      </c>
      <c r="P7" s="276">
        <v>0</v>
      </c>
      <c r="Q7" s="221">
        <v>0</v>
      </c>
      <c r="R7" s="276">
        <v>0</v>
      </c>
      <c r="S7" s="221">
        <v>0</v>
      </c>
      <c r="T7" s="276">
        <v>0</v>
      </c>
      <c r="U7" s="179">
        <f t="shared" ref="U7:V36" si="0">C7+E7+G7+I7+K7+M7+O7+Q7+S7</f>
        <v>89</v>
      </c>
      <c r="V7" s="180">
        <f t="shared" si="0"/>
        <v>1938.29</v>
      </c>
    </row>
    <row r="8" spans="1:22">
      <c r="A8" s="221">
        <v>3</v>
      </c>
      <c r="B8" s="221" t="s">
        <v>6</v>
      </c>
      <c r="C8" s="221">
        <v>26</v>
      </c>
      <c r="D8" s="276">
        <v>49.59</v>
      </c>
      <c r="E8" s="221">
        <v>0</v>
      </c>
      <c r="F8" s="276">
        <v>0</v>
      </c>
      <c r="G8" s="221">
        <v>1</v>
      </c>
      <c r="H8" s="276">
        <v>28.43</v>
      </c>
      <c r="I8" s="221">
        <v>0</v>
      </c>
      <c r="J8" s="276">
        <v>0</v>
      </c>
      <c r="K8" s="221">
        <v>0</v>
      </c>
      <c r="L8" s="276">
        <v>0</v>
      </c>
      <c r="M8" s="221">
        <v>0</v>
      </c>
      <c r="N8" s="276">
        <v>0</v>
      </c>
      <c r="O8" s="221">
        <v>0</v>
      </c>
      <c r="P8" s="276">
        <v>0</v>
      </c>
      <c r="Q8" s="221">
        <v>0</v>
      </c>
      <c r="R8" s="276">
        <v>0</v>
      </c>
      <c r="S8" s="221">
        <v>0</v>
      </c>
      <c r="T8" s="276">
        <v>0</v>
      </c>
      <c r="U8" s="179">
        <f t="shared" si="0"/>
        <v>27</v>
      </c>
      <c r="V8" s="180">
        <f t="shared" si="0"/>
        <v>78.02000000000001</v>
      </c>
    </row>
    <row r="9" spans="1:22">
      <c r="A9" s="277">
        <v>4</v>
      </c>
      <c r="B9" s="277" t="s">
        <v>7</v>
      </c>
      <c r="C9" s="277">
        <v>40</v>
      </c>
      <c r="D9" s="278">
        <v>78.5</v>
      </c>
      <c r="E9" s="277">
        <v>0</v>
      </c>
      <c r="F9" s="278">
        <v>0</v>
      </c>
      <c r="G9" s="277">
        <v>0</v>
      </c>
      <c r="H9" s="278">
        <v>0</v>
      </c>
      <c r="I9" s="277">
        <v>0</v>
      </c>
      <c r="J9" s="278">
        <v>0</v>
      </c>
      <c r="K9" s="277">
        <v>0</v>
      </c>
      <c r="L9" s="278">
        <v>0</v>
      </c>
      <c r="M9" s="277">
        <v>0</v>
      </c>
      <c r="N9" s="278">
        <v>0</v>
      </c>
      <c r="O9" s="277">
        <v>0</v>
      </c>
      <c r="P9" s="278">
        <v>0</v>
      </c>
      <c r="Q9" s="277">
        <v>0</v>
      </c>
      <c r="R9" s="278">
        <v>0</v>
      </c>
      <c r="S9" s="277">
        <v>1</v>
      </c>
      <c r="T9" s="410">
        <v>160</v>
      </c>
      <c r="U9" s="411">
        <f t="shared" si="0"/>
        <v>41</v>
      </c>
      <c r="V9" s="397">
        <f t="shared" si="0"/>
        <v>238.5</v>
      </c>
    </row>
    <row r="10" spans="1:22">
      <c r="A10" s="157">
        <v>5</v>
      </c>
      <c r="B10" s="157" t="s">
        <v>8</v>
      </c>
      <c r="C10" s="157">
        <v>240</v>
      </c>
      <c r="D10" s="147">
        <v>205.26</v>
      </c>
      <c r="E10" s="157">
        <v>0</v>
      </c>
      <c r="F10" s="147">
        <v>0</v>
      </c>
      <c r="G10" s="157">
        <v>22</v>
      </c>
      <c r="H10" s="147">
        <v>157.32</v>
      </c>
      <c r="I10" s="157">
        <v>4</v>
      </c>
      <c r="J10" s="147">
        <v>52.05</v>
      </c>
      <c r="K10" s="157">
        <v>0</v>
      </c>
      <c r="L10" s="147">
        <v>0</v>
      </c>
      <c r="M10" s="157">
        <v>0</v>
      </c>
      <c r="N10" s="147">
        <v>0</v>
      </c>
      <c r="O10" s="157">
        <v>0</v>
      </c>
      <c r="P10" s="147">
        <v>0</v>
      </c>
      <c r="Q10" s="157">
        <v>0</v>
      </c>
      <c r="R10" s="147">
        <v>0</v>
      </c>
      <c r="S10" s="157">
        <v>1</v>
      </c>
      <c r="T10" s="365">
        <v>0.01</v>
      </c>
      <c r="U10" s="179">
        <f t="shared" si="0"/>
        <v>267</v>
      </c>
      <c r="V10" s="180">
        <f t="shared" si="0"/>
        <v>414.64</v>
      </c>
    </row>
    <row r="11" spans="1:22">
      <c r="A11" s="157">
        <v>6</v>
      </c>
      <c r="B11" s="157" t="s">
        <v>9</v>
      </c>
      <c r="C11" s="157">
        <v>45</v>
      </c>
      <c r="D11" s="147">
        <v>219.62</v>
      </c>
      <c r="E11" s="157">
        <v>160</v>
      </c>
      <c r="F11" s="147">
        <v>283.61</v>
      </c>
      <c r="G11" s="157">
        <v>8</v>
      </c>
      <c r="H11" s="147">
        <v>35.46</v>
      </c>
      <c r="I11" s="157">
        <v>49</v>
      </c>
      <c r="J11" s="147">
        <v>85.44</v>
      </c>
      <c r="K11" s="157">
        <v>0</v>
      </c>
      <c r="L11" s="147">
        <v>0</v>
      </c>
      <c r="M11" s="157">
        <v>0</v>
      </c>
      <c r="N11" s="147">
        <v>0</v>
      </c>
      <c r="O11" s="157">
        <v>0</v>
      </c>
      <c r="P11" s="147">
        <v>0</v>
      </c>
      <c r="Q11" s="157">
        <v>0</v>
      </c>
      <c r="R11" s="147">
        <v>0</v>
      </c>
      <c r="S11" s="157">
        <v>0</v>
      </c>
      <c r="T11" s="365">
        <v>0</v>
      </c>
      <c r="U11" s="179">
        <f t="shared" si="0"/>
        <v>262</v>
      </c>
      <c r="V11" s="180">
        <f t="shared" si="0"/>
        <v>624.13000000000011</v>
      </c>
    </row>
    <row r="12" spans="1:22">
      <c r="A12" s="157">
        <v>7</v>
      </c>
      <c r="B12" s="157" t="s">
        <v>11</v>
      </c>
      <c r="C12" s="157">
        <v>0</v>
      </c>
      <c r="D12" s="147">
        <v>0</v>
      </c>
      <c r="E12" s="157">
        <v>0</v>
      </c>
      <c r="F12" s="147">
        <v>0</v>
      </c>
      <c r="G12" s="157">
        <v>0</v>
      </c>
      <c r="H12" s="147">
        <v>0</v>
      </c>
      <c r="I12" s="157">
        <v>0</v>
      </c>
      <c r="J12" s="147">
        <v>0</v>
      </c>
      <c r="K12" s="157">
        <v>1</v>
      </c>
      <c r="L12" s="147">
        <v>18</v>
      </c>
      <c r="M12" s="157">
        <v>0</v>
      </c>
      <c r="N12" s="147">
        <v>0</v>
      </c>
      <c r="O12" s="157">
        <v>0</v>
      </c>
      <c r="P12" s="147">
        <v>0</v>
      </c>
      <c r="Q12" s="157">
        <v>0</v>
      </c>
      <c r="R12" s="147">
        <v>0</v>
      </c>
      <c r="S12" s="157">
        <v>0</v>
      </c>
      <c r="T12" s="365">
        <v>0</v>
      </c>
      <c r="U12" s="179">
        <f t="shared" si="0"/>
        <v>1</v>
      </c>
      <c r="V12" s="180">
        <f t="shared" si="0"/>
        <v>18</v>
      </c>
    </row>
    <row r="13" spans="1:22">
      <c r="A13" s="157">
        <v>8</v>
      </c>
      <c r="B13" s="157" t="s">
        <v>12</v>
      </c>
      <c r="C13" s="157">
        <v>4</v>
      </c>
      <c r="D13" s="147">
        <v>7.13</v>
      </c>
      <c r="E13" s="157">
        <v>2</v>
      </c>
      <c r="F13" s="147">
        <v>20</v>
      </c>
      <c r="G13" s="157">
        <v>0</v>
      </c>
      <c r="H13" s="147">
        <v>0</v>
      </c>
      <c r="I13" s="157">
        <v>0</v>
      </c>
      <c r="J13" s="147">
        <v>0</v>
      </c>
      <c r="K13" s="157">
        <v>0</v>
      </c>
      <c r="L13" s="147">
        <v>0</v>
      </c>
      <c r="M13" s="157">
        <v>0</v>
      </c>
      <c r="N13" s="147">
        <v>0</v>
      </c>
      <c r="O13" s="157">
        <v>0</v>
      </c>
      <c r="P13" s="147">
        <v>0</v>
      </c>
      <c r="Q13" s="157">
        <v>0</v>
      </c>
      <c r="R13" s="147">
        <v>0</v>
      </c>
      <c r="S13" s="157">
        <v>0</v>
      </c>
      <c r="T13" s="365">
        <v>0</v>
      </c>
      <c r="U13" s="179">
        <f t="shared" si="0"/>
        <v>6</v>
      </c>
      <c r="V13" s="180">
        <f t="shared" si="0"/>
        <v>27.13</v>
      </c>
    </row>
    <row r="14" spans="1:22">
      <c r="A14" s="157">
        <v>9</v>
      </c>
      <c r="B14" s="157" t="s">
        <v>13</v>
      </c>
      <c r="C14" s="157">
        <v>37</v>
      </c>
      <c r="D14" s="147">
        <v>96.64</v>
      </c>
      <c r="E14" s="157">
        <v>6</v>
      </c>
      <c r="F14" s="147">
        <v>25.88</v>
      </c>
      <c r="G14" s="157">
        <v>5</v>
      </c>
      <c r="H14" s="147">
        <v>18</v>
      </c>
      <c r="I14" s="157">
        <v>0</v>
      </c>
      <c r="J14" s="147">
        <v>0</v>
      </c>
      <c r="K14" s="157">
        <v>0</v>
      </c>
      <c r="L14" s="147">
        <v>0</v>
      </c>
      <c r="M14" s="157">
        <v>0</v>
      </c>
      <c r="N14" s="147">
        <v>0</v>
      </c>
      <c r="O14" s="157">
        <v>0</v>
      </c>
      <c r="P14" s="147">
        <v>0</v>
      </c>
      <c r="Q14" s="157">
        <v>0</v>
      </c>
      <c r="R14" s="147">
        <v>0</v>
      </c>
      <c r="S14" s="157">
        <v>0</v>
      </c>
      <c r="T14" s="365">
        <v>0</v>
      </c>
      <c r="U14" s="179">
        <f t="shared" si="0"/>
        <v>48</v>
      </c>
      <c r="V14" s="180">
        <f t="shared" si="0"/>
        <v>140.51999999999998</v>
      </c>
    </row>
    <row r="15" spans="1:22">
      <c r="A15" s="157">
        <v>10</v>
      </c>
      <c r="B15" s="157" t="s">
        <v>14</v>
      </c>
      <c r="C15" s="157">
        <v>5</v>
      </c>
      <c r="D15" s="147">
        <v>11.18</v>
      </c>
      <c r="E15" s="157">
        <v>85</v>
      </c>
      <c r="F15" s="147">
        <v>241</v>
      </c>
      <c r="G15" s="157">
        <v>0</v>
      </c>
      <c r="H15" s="147">
        <v>0</v>
      </c>
      <c r="I15" s="157">
        <v>1</v>
      </c>
      <c r="J15" s="147">
        <v>2</v>
      </c>
      <c r="K15" s="157">
        <v>0</v>
      </c>
      <c r="L15" s="147">
        <v>0</v>
      </c>
      <c r="M15" s="157">
        <v>0</v>
      </c>
      <c r="N15" s="147">
        <v>0</v>
      </c>
      <c r="O15" s="157">
        <v>0</v>
      </c>
      <c r="P15" s="147">
        <v>0</v>
      </c>
      <c r="Q15" s="157">
        <v>0</v>
      </c>
      <c r="R15" s="147">
        <v>0</v>
      </c>
      <c r="S15" s="157">
        <v>0</v>
      </c>
      <c r="T15" s="365">
        <v>0</v>
      </c>
      <c r="U15" s="179">
        <f t="shared" si="0"/>
        <v>91</v>
      </c>
      <c r="V15" s="180">
        <f t="shared" si="0"/>
        <v>254.18</v>
      </c>
    </row>
    <row r="16" spans="1:22">
      <c r="A16" s="157">
        <v>11</v>
      </c>
      <c r="B16" s="157" t="s">
        <v>15</v>
      </c>
      <c r="C16" s="157">
        <v>0</v>
      </c>
      <c r="D16" s="147">
        <v>0</v>
      </c>
      <c r="E16" s="157">
        <v>0</v>
      </c>
      <c r="F16" s="147">
        <v>0</v>
      </c>
      <c r="G16" s="157">
        <v>5</v>
      </c>
      <c r="H16" s="147">
        <v>1.55</v>
      </c>
      <c r="I16" s="157">
        <v>0</v>
      </c>
      <c r="J16" s="147">
        <v>0</v>
      </c>
      <c r="K16" s="157">
        <v>0</v>
      </c>
      <c r="L16" s="147">
        <v>0</v>
      </c>
      <c r="M16" s="157">
        <v>0</v>
      </c>
      <c r="N16" s="147">
        <v>0</v>
      </c>
      <c r="O16" s="157">
        <v>0</v>
      </c>
      <c r="P16" s="147">
        <v>0</v>
      </c>
      <c r="Q16" s="157">
        <v>0</v>
      </c>
      <c r="R16" s="147">
        <v>0</v>
      </c>
      <c r="S16" s="157">
        <v>0</v>
      </c>
      <c r="T16" s="365">
        <v>0</v>
      </c>
      <c r="U16" s="179">
        <f t="shared" si="0"/>
        <v>5</v>
      </c>
      <c r="V16" s="180">
        <f t="shared" si="0"/>
        <v>1.55</v>
      </c>
    </row>
    <row r="17" spans="1:22">
      <c r="A17" s="157">
        <v>12</v>
      </c>
      <c r="B17" s="157" t="s">
        <v>16</v>
      </c>
      <c r="C17" s="157">
        <v>381</v>
      </c>
      <c r="D17" s="147">
        <v>1305.54</v>
      </c>
      <c r="E17" s="157">
        <v>248</v>
      </c>
      <c r="F17" s="147">
        <v>822.06</v>
      </c>
      <c r="G17" s="157">
        <v>96</v>
      </c>
      <c r="H17" s="147">
        <v>2643.83</v>
      </c>
      <c r="I17" s="157">
        <v>58</v>
      </c>
      <c r="J17" s="147">
        <v>1758.84</v>
      </c>
      <c r="K17" s="157">
        <v>5</v>
      </c>
      <c r="L17" s="147">
        <v>823.61</v>
      </c>
      <c r="M17" s="157">
        <v>4</v>
      </c>
      <c r="N17" s="147">
        <v>549.08000000000004</v>
      </c>
      <c r="O17" s="157">
        <v>0</v>
      </c>
      <c r="P17" s="147">
        <v>0</v>
      </c>
      <c r="Q17" s="157">
        <v>0</v>
      </c>
      <c r="R17" s="147">
        <v>0</v>
      </c>
      <c r="S17" s="157">
        <v>0</v>
      </c>
      <c r="T17" s="365">
        <v>0</v>
      </c>
      <c r="U17" s="179">
        <f t="shared" si="0"/>
        <v>792</v>
      </c>
      <c r="V17" s="180">
        <f t="shared" si="0"/>
        <v>7902.96</v>
      </c>
    </row>
    <row r="18" spans="1:22">
      <c r="A18" s="157">
        <v>13</v>
      </c>
      <c r="B18" s="157" t="s">
        <v>17</v>
      </c>
      <c r="C18" s="157">
        <v>25</v>
      </c>
      <c r="D18" s="147">
        <v>16.28</v>
      </c>
      <c r="E18" s="157">
        <v>9</v>
      </c>
      <c r="F18" s="147">
        <v>59.85</v>
      </c>
      <c r="G18" s="157">
        <v>0</v>
      </c>
      <c r="H18" s="147">
        <v>0</v>
      </c>
      <c r="I18" s="157">
        <v>1</v>
      </c>
      <c r="J18" s="147">
        <v>79.400000000000006</v>
      </c>
      <c r="K18" s="157">
        <v>0</v>
      </c>
      <c r="L18" s="147">
        <v>0</v>
      </c>
      <c r="M18" s="157">
        <v>0</v>
      </c>
      <c r="N18" s="147">
        <v>0</v>
      </c>
      <c r="O18" s="157">
        <v>0</v>
      </c>
      <c r="P18" s="147">
        <v>0</v>
      </c>
      <c r="Q18" s="157">
        <v>0</v>
      </c>
      <c r="R18" s="147">
        <v>0</v>
      </c>
      <c r="S18" s="157">
        <v>0</v>
      </c>
      <c r="T18" s="365">
        <v>0</v>
      </c>
      <c r="U18" s="179">
        <f t="shared" si="0"/>
        <v>35</v>
      </c>
      <c r="V18" s="180">
        <f t="shared" si="0"/>
        <v>155.53</v>
      </c>
    </row>
    <row r="19" spans="1:22">
      <c r="A19" s="157">
        <v>14</v>
      </c>
      <c r="B19" s="157" t="s">
        <v>18</v>
      </c>
      <c r="C19" s="157">
        <v>6</v>
      </c>
      <c r="D19" s="147">
        <v>2.57</v>
      </c>
      <c r="E19" s="157">
        <v>0</v>
      </c>
      <c r="F19" s="147">
        <v>0</v>
      </c>
      <c r="G19" s="157">
        <v>5</v>
      </c>
      <c r="H19" s="147">
        <v>24.42</v>
      </c>
      <c r="I19" s="157">
        <v>0</v>
      </c>
      <c r="J19" s="147">
        <v>0</v>
      </c>
      <c r="K19" s="157">
        <v>0</v>
      </c>
      <c r="L19" s="147">
        <v>0</v>
      </c>
      <c r="M19" s="157">
        <v>0</v>
      </c>
      <c r="N19" s="147">
        <v>0</v>
      </c>
      <c r="O19" s="157">
        <v>0</v>
      </c>
      <c r="P19" s="147">
        <v>0</v>
      </c>
      <c r="Q19" s="157">
        <v>0</v>
      </c>
      <c r="R19" s="147">
        <v>0</v>
      </c>
      <c r="S19" s="157">
        <v>1</v>
      </c>
      <c r="T19" s="365">
        <v>9.1999999999999993</v>
      </c>
      <c r="U19" s="179">
        <f t="shared" si="0"/>
        <v>12</v>
      </c>
      <c r="V19" s="180">
        <f t="shared" si="0"/>
        <v>36.19</v>
      </c>
    </row>
    <row r="20" spans="1:22">
      <c r="A20" s="157">
        <v>15</v>
      </c>
      <c r="B20" s="157" t="s">
        <v>19</v>
      </c>
      <c r="C20" s="157">
        <v>0</v>
      </c>
      <c r="D20" s="147">
        <v>0</v>
      </c>
      <c r="E20" s="157">
        <v>12</v>
      </c>
      <c r="F20" s="147">
        <v>7.25</v>
      </c>
      <c r="G20" s="157">
        <v>0</v>
      </c>
      <c r="H20" s="147">
        <v>0</v>
      </c>
      <c r="I20" s="157">
        <v>6</v>
      </c>
      <c r="J20" s="147">
        <v>9.75</v>
      </c>
      <c r="K20" s="157">
        <v>0</v>
      </c>
      <c r="L20" s="147">
        <v>0</v>
      </c>
      <c r="M20" s="157">
        <v>0</v>
      </c>
      <c r="N20" s="147">
        <v>0</v>
      </c>
      <c r="O20" s="157">
        <v>0</v>
      </c>
      <c r="P20" s="147">
        <v>0</v>
      </c>
      <c r="Q20" s="157">
        <v>0</v>
      </c>
      <c r="R20" s="147">
        <v>0</v>
      </c>
      <c r="S20" s="157">
        <v>0</v>
      </c>
      <c r="T20" s="365">
        <v>0</v>
      </c>
      <c r="U20" s="179">
        <f t="shared" si="0"/>
        <v>18</v>
      </c>
      <c r="V20" s="180">
        <f t="shared" si="0"/>
        <v>17</v>
      </c>
    </row>
    <row r="21" spans="1:22">
      <c r="A21" s="157">
        <v>16</v>
      </c>
      <c r="B21" s="157" t="s">
        <v>20</v>
      </c>
      <c r="C21" s="157">
        <v>0</v>
      </c>
      <c r="D21" s="147">
        <v>0</v>
      </c>
      <c r="E21" s="157">
        <v>18</v>
      </c>
      <c r="F21" s="147">
        <v>9.2200000000000006</v>
      </c>
      <c r="G21" s="157">
        <v>0</v>
      </c>
      <c r="H21" s="147">
        <v>0</v>
      </c>
      <c r="I21" s="157">
        <v>2</v>
      </c>
      <c r="J21" s="147">
        <v>2.99</v>
      </c>
      <c r="K21" s="157">
        <v>0</v>
      </c>
      <c r="L21" s="147">
        <v>0</v>
      </c>
      <c r="M21" s="157">
        <v>0</v>
      </c>
      <c r="N21" s="147">
        <v>0</v>
      </c>
      <c r="O21" s="157">
        <v>0</v>
      </c>
      <c r="P21" s="147">
        <v>0</v>
      </c>
      <c r="Q21" s="157">
        <v>0</v>
      </c>
      <c r="R21" s="147">
        <v>0</v>
      </c>
      <c r="S21" s="157">
        <v>0</v>
      </c>
      <c r="T21" s="365">
        <v>0</v>
      </c>
      <c r="U21" s="179">
        <f t="shared" si="0"/>
        <v>20</v>
      </c>
      <c r="V21" s="180">
        <f t="shared" si="0"/>
        <v>12.21</v>
      </c>
    </row>
    <row r="22" spans="1:22">
      <c r="A22" s="272" t="s">
        <v>205</v>
      </c>
      <c r="B22" s="272" t="s">
        <v>54</v>
      </c>
      <c r="C22" s="272">
        <v>833</v>
      </c>
      <c r="D22" s="273">
        <v>2030.7</v>
      </c>
      <c r="E22" s="272">
        <v>601</v>
      </c>
      <c r="F22" s="273">
        <v>2669.14</v>
      </c>
      <c r="G22" s="272">
        <v>143</v>
      </c>
      <c r="H22" s="273">
        <v>2947.01</v>
      </c>
      <c r="I22" s="272">
        <v>149</v>
      </c>
      <c r="J22" s="273">
        <v>2728.49</v>
      </c>
      <c r="K22" s="272">
        <v>6</v>
      </c>
      <c r="L22" s="273">
        <v>841.61</v>
      </c>
      <c r="M22" s="272">
        <v>4</v>
      </c>
      <c r="N22" s="273">
        <v>549.08000000000004</v>
      </c>
      <c r="O22" s="272">
        <v>0</v>
      </c>
      <c r="P22" s="273">
        <v>0</v>
      </c>
      <c r="Q22" s="272">
        <v>0</v>
      </c>
      <c r="R22" s="273">
        <v>0</v>
      </c>
      <c r="S22" s="272">
        <v>3</v>
      </c>
      <c r="T22" s="392">
        <v>169.21</v>
      </c>
      <c r="U22" s="177">
        <f t="shared" si="0"/>
        <v>1739</v>
      </c>
      <c r="V22" s="170">
        <f t="shared" si="0"/>
        <v>11935.24</v>
      </c>
    </row>
    <row r="23" spans="1:22">
      <c r="A23" s="157">
        <v>1</v>
      </c>
      <c r="B23" s="157" t="s">
        <v>24</v>
      </c>
      <c r="C23" s="157">
        <v>0</v>
      </c>
      <c r="D23" s="147">
        <v>0</v>
      </c>
      <c r="E23" s="157">
        <v>0</v>
      </c>
      <c r="F23" s="147">
        <v>0</v>
      </c>
      <c r="G23" s="157">
        <v>0</v>
      </c>
      <c r="H23" s="147">
        <v>0</v>
      </c>
      <c r="I23" s="157">
        <v>0</v>
      </c>
      <c r="J23" s="147">
        <v>0</v>
      </c>
      <c r="K23" s="157">
        <v>0</v>
      </c>
      <c r="L23" s="147">
        <v>0</v>
      </c>
      <c r="M23" s="157">
        <v>0</v>
      </c>
      <c r="N23" s="147">
        <v>0</v>
      </c>
      <c r="O23" s="157">
        <v>0</v>
      </c>
      <c r="P23" s="147">
        <v>0</v>
      </c>
      <c r="Q23" s="157">
        <v>0</v>
      </c>
      <c r="R23" s="147">
        <v>0</v>
      </c>
      <c r="S23" s="157">
        <v>0</v>
      </c>
      <c r="T23" s="365">
        <v>0</v>
      </c>
      <c r="U23" s="179">
        <f t="shared" si="0"/>
        <v>0</v>
      </c>
      <c r="V23" s="180">
        <f t="shared" si="0"/>
        <v>0</v>
      </c>
    </row>
    <row r="24" spans="1:22">
      <c r="A24" s="157">
        <v>2</v>
      </c>
      <c r="B24" s="157" t="s">
        <v>420</v>
      </c>
      <c r="C24" s="157">
        <v>0</v>
      </c>
      <c r="D24" s="147">
        <v>0</v>
      </c>
      <c r="E24" s="157">
        <v>0</v>
      </c>
      <c r="F24" s="147">
        <v>0</v>
      </c>
      <c r="G24" s="157">
        <v>0</v>
      </c>
      <c r="H24" s="147">
        <v>0</v>
      </c>
      <c r="I24" s="157">
        <v>0</v>
      </c>
      <c r="J24" s="147">
        <v>0</v>
      </c>
      <c r="K24" s="157">
        <v>0</v>
      </c>
      <c r="L24" s="147">
        <v>0</v>
      </c>
      <c r="M24" s="157">
        <v>0</v>
      </c>
      <c r="N24" s="147">
        <v>0</v>
      </c>
      <c r="O24" s="157">
        <v>0</v>
      </c>
      <c r="P24" s="147">
        <v>0</v>
      </c>
      <c r="Q24" s="157">
        <v>0</v>
      </c>
      <c r="R24" s="147">
        <v>0</v>
      </c>
      <c r="S24" s="157">
        <v>0</v>
      </c>
      <c r="T24" s="365">
        <v>0</v>
      </c>
      <c r="U24" s="179">
        <f t="shared" si="0"/>
        <v>0</v>
      </c>
      <c r="V24" s="180">
        <f t="shared" si="0"/>
        <v>0</v>
      </c>
    </row>
    <row r="25" spans="1:22">
      <c r="A25" s="157">
        <v>3</v>
      </c>
      <c r="B25" s="157" t="s">
        <v>21</v>
      </c>
      <c r="C25" s="157">
        <v>0</v>
      </c>
      <c r="D25" s="147">
        <v>0</v>
      </c>
      <c r="E25" s="157">
        <v>0</v>
      </c>
      <c r="F25" s="147">
        <v>0</v>
      </c>
      <c r="G25" s="157">
        <v>2</v>
      </c>
      <c r="H25" s="147">
        <v>9.14</v>
      </c>
      <c r="I25" s="157">
        <v>0</v>
      </c>
      <c r="J25" s="147">
        <v>0</v>
      </c>
      <c r="K25" s="157">
        <v>0</v>
      </c>
      <c r="L25" s="147">
        <v>0</v>
      </c>
      <c r="M25" s="157">
        <v>0</v>
      </c>
      <c r="N25" s="147">
        <v>0</v>
      </c>
      <c r="O25" s="157">
        <v>0</v>
      </c>
      <c r="P25" s="147">
        <v>0</v>
      </c>
      <c r="Q25" s="157">
        <v>0</v>
      </c>
      <c r="R25" s="147">
        <v>0</v>
      </c>
      <c r="S25" s="157">
        <v>0</v>
      </c>
      <c r="T25" s="365">
        <v>0</v>
      </c>
      <c r="U25" s="179">
        <f t="shared" si="0"/>
        <v>2</v>
      </c>
      <c r="V25" s="180">
        <f t="shared" si="0"/>
        <v>9.14</v>
      </c>
    </row>
    <row r="26" spans="1:22">
      <c r="A26" s="157">
        <v>4</v>
      </c>
      <c r="B26" s="157" t="s">
        <v>22</v>
      </c>
      <c r="C26" s="157">
        <v>0</v>
      </c>
      <c r="D26" s="147">
        <v>0</v>
      </c>
      <c r="E26" s="157">
        <v>0</v>
      </c>
      <c r="F26" s="147">
        <v>0</v>
      </c>
      <c r="G26" s="157">
        <v>0</v>
      </c>
      <c r="H26" s="147">
        <v>0</v>
      </c>
      <c r="I26" s="157">
        <v>0</v>
      </c>
      <c r="J26" s="147">
        <v>0</v>
      </c>
      <c r="K26" s="157">
        <v>0</v>
      </c>
      <c r="L26" s="147">
        <v>0</v>
      </c>
      <c r="M26" s="157">
        <v>0</v>
      </c>
      <c r="N26" s="147">
        <v>0</v>
      </c>
      <c r="O26" s="157">
        <v>0</v>
      </c>
      <c r="P26" s="147">
        <v>0</v>
      </c>
      <c r="Q26" s="157">
        <v>0</v>
      </c>
      <c r="R26" s="147">
        <v>0</v>
      </c>
      <c r="S26" s="157">
        <v>1</v>
      </c>
      <c r="T26" s="365">
        <v>1.97</v>
      </c>
      <c r="U26" s="179">
        <f t="shared" si="0"/>
        <v>1</v>
      </c>
      <c r="V26" s="180">
        <f t="shared" si="0"/>
        <v>1.97</v>
      </c>
    </row>
    <row r="27" spans="1:22">
      <c r="A27" s="157">
        <v>5</v>
      </c>
      <c r="B27" s="157" t="s">
        <v>10</v>
      </c>
      <c r="C27" s="157">
        <v>9</v>
      </c>
      <c r="D27" s="147">
        <v>11.37</v>
      </c>
      <c r="E27" s="157">
        <v>1</v>
      </c>
      <c r="F27" s="147">
        <v>50</v>
      </c>
      <c r="G27" s="157">
        <v>0</v>
      </c>
      <c r="H27" s="147">
        <v>0</v>
      </c>
      <c r="I27" s="157">
        <v>1</v>
      </c>
      <c r="J27" s="147">
        <v>600</v>
      </c>
      <c r="K27" s="157">
        <v>0</v>
      </c>
      <c r="L27" s="147">
        <v>0</v>
      </c>
      <c r="M27" s="157">
        <v>0</v>
      </c>
      <c r="N27" s="147">
        <v>0</v>
      </c>
      <c r="O27" s="157">
        <v>0</v>
      </c>
      <c r="P27" s="147">
        <v>0</v>
      </c>
      <c r="Q27" s="157">
        <v>0</v>
      </c>
      <c r="R27" s="147">
        <v>0</v>
      </c>
      <c r="S27" s="157">
        <v>1</v>
      </c>
      <c r="T27" s="365">
        <v>18</v>
      </c>
      <c r="U27" s="179">
        <f t="shared" si="0"/>
        <v>12</v>
      </c>
      <c r="V27" s="180">
        <f t="shared" si="0"/>
        <v>679.37</v>
      </c>
    </row>
    <row r="28" spans="1:22">
      <c r="A28" s="157">
        <v>6</v>
      </c>
      <c r="B28" s="157" t="s">
        <v>23</v>
      </c>
      <c r="C28" s="157">
        <v>1</v>
      </c>
      <c r="D28" s="147">
        <v>1.56</v>
      </c>
      <c r="E28" s="157">
        <v>0</v>
      </c>
      <c r="F28" s="147">
        <v>0</v>
      </c>
      <c r="G28" s="157">
        <v>2</v>
      </c>
      <c r="H28" s="147">
        <v>24.23</v>
      </c>
      <c r="I28" s="157">
        <v>0</v>
      </c>
      <c r="J28" s="147">
        <v>0</v>
      </c>
      <c r="K28" s="157">
        <v>0</v>
      </c>
      <c r="L28" s="147">
        <v>0</v>
      </c>
      <c r="M28" s="157">
        <v>0</v>
      </c>
      <c r="N28" s="147">
        <v>0</v>
      </c>
      <c r="O28" s="157">
        <v>0</v>
      </c>
      <c r="P28" s="147">
        <v>0</v>
      </c>
      <c r="Q28" s="157">
        <v>0</v>
      </c>
      <c r="R28" s="147">
        <v>0</v>
      </c>
      <c r="S28" s="157">
        <v>0</v>
      </c>
      <c r="T28" s="365">
        <v>0</v>
      </c>
      <c r="U28" s="179">
        <f t="shared" si="0"/>
        <v>3</v>
      </c>
      <c r="V28" s="180">
        <f t="shared" si="0"/>
        <v>25.79</v>
      </c>
    </row>
    <row r="29" spans="1:22">
      <c r="A29" s="157">
        <v>7</v>
      </c>
      <c r="B29" s="157" t="s">
        <v>181</v>
      </c>
      <c r="C29" s="157">
        <v>92</v>
      </c>
      <c r="D29" s="147">
        <v>51</v>
      </c>
      <c r="E29" s="157">
        <v>0</v>
      </c>
      <c r="F29" s="147">
        <v>0</v>
      </c>
      <c r="G29" s="157">
        <v>0</v>
      </c>
      <c r="H29" s="147">
        <v>0</v>
      </c>
      <c r="I29" s="157">
        <v>0</v>
      </c>
      <c r="J29" s="147">
        <v>0</v>
      </c>
      <c r="K29" s="157">
        <v>0</v>
      </c>
      <c r="L29" s="147">
        <v>0</v>
      </c>
      <c r="M29" s="157">
        <v>0</v>
      </c>
      <c r="N29" s="147">
        <v>0</v>
      </c>
      <c r="O29" s="157">
        <v>0</v>
      </c>
      <c r="P29" s="147">
        <v>0</v>
      </c>
      <c r="Q29" s="157">
        <v>0</v>
      </c>
      <c r="R29" s="147">
        <v>0</v>
      </c>
      <c r="S29" s="157">
        <v>0</v>
      </c>
      <c r="T29" s="365">
        <v>0</v>
      </c>
      <c r="U29" s="179">
        <f t="shared" si="0"/>
        <v>92</v>
      </c>
      <c r="V29" s="180">
        <f t="shared" si="0"/>
        <v>51</v>
      </c>
    </row>
    <row r="30" spans="1:22">
      <c r="A30" s="157">
        <v>8</v>
      </c>
      <c r="B30" s="157" t="s">
        <v>25</v>
      </c>
      <c r="C30" s="157">
        <v>0</v>
      </c>
      <c r="D30" s="147">
        <v>0</v>
      </c>
      <c r="E30" s="157">
        <v>0</v>
      </c>
      <c r="F30" s="147">
        <v>0</v>
      </c>
      <c r="G30" s="157">
        <v>0</v>
      </c>
      <c r="H30" s="147">
        <v>0</v>
      </c>
      <c r="I30" s="157">
        <v>0</v>
      </c>
      <c r="J30" s="147">
        <v>0</v>
      </c>
      <c r="K30" s="157">
        <v>0</v>
      </c>
      <c r="L30" s="147">
        <v>0</v>
      </c>
      <c r="M30" s="157">
        <v>0</v>
      </c>
      <c r="N30" s="147">
        <v>0</v>
      </c>
      <c r="O30" s="157">
        <v>0</v>
      </c>
      <c r="P30" s="147">
        <v>0</v>
      </c>
      <c r="Q30" s="157">
        <v>0</v>
      </c>
      <c r="R30" s="147">
        <v>0</v>
      </c>
      <c r="S30" s="157">
        <v>0</v>
      </c>
      <c r="T30" s="365">
        <v>0</v>
      </c>
      <c r="U30" s="179">
        <f t="shared" si="0"/>
        <v>0</v>
      </c>
      <c r="V30" s="180">
        <f t="shared" si="0"/>
        <v>0</v>
      </c>
    </row>
    <row r="31" spans="1:22">
      <c r="A31" s="272" t="s">
        <v>206</v>
      </c>
      <c r="B31" s="272" t="s">
        <v>54</v>
      </c>
      <c r="C31" s="272">
        <v>102</v>
      </c>
      <c r="D31" s="273">
        <v>63.93</v>
      </c>
      <c r="E31" s="272">
        <v>1</v>
      </c>
      <c r="F31" s="273">
        <v>50</v>
      </c>
      <c r="G31" s="272">
        <v>4</v>
      </c>
      <c r="H31" s="273">
        <v>33.369999999999997</v>
      </c>
      <c r="I31" s="272">
        <v>1</v>
      </c>
      <c r="J31" s="273">
        <v>600</v>
      </c>
      <c r="K31" s="272">
        <v>0</v>
      </c>
      <c r="L31" s="273">
        <v>0</v>
      </c>
      <c r="M31" s="272">
        <v>0</v>
      </c>
      <c r="N31" s="273">
        <v>0</v>
      </c>
      <c r="O31" s="272">
        <v>0</v>
      </c>
      <c r="P31" s="273">
        <v>0</v>
      </c>
      <c r="Q31" s="272">
        <v>0</v>
      </c>
      <c r="R31" s="273">
        <v>0</v>
      </c>
      <c r="S31" s="272">
        <v>2</v>
      </c>
      <c r="T31" s="392">
        <v>19.97</v>
      </c>
      <c r="U31" s="177">
        <f t="shared" si="0"/>
        <v>110</v>
      </c>
      <c r="V31" s="170">
        <f t="shared" si="0"/>
        <v>767.27</v>
      </c>
    </row>
    <row r="32" spans="1:22">
      <c r="A32" s="157">
        <v>1</v>
      </c>
      <c r="B32" s="157" t="s">
        <v>27</v>
      </c>
      <c r="C32" s="157">
        <v>0</v>
      </c>
      <c r="D32" s="147">
        <v>0</v>
      </c>
      <c r="E32" s="157">
        <v>0</v>
      </c>
      <c r="F32" s="147">
        <v>0</v>
      </c>
      <c r="G32" s="157">
        <v>0</v>
      </c>
      <c r="H32" s="147">
        <v>0</v>
      </c>
      <c r="I32" s="157">
        <v>0</v>
      </c>
      <c r="J32" s="147">
        <v>0</v>
      </c>
      <c r="K32" s="157">
        <v>0</v>
      </c>
      <c r="L32" s="147">
        <v>0</v>
      </c>
      <c r="M32" s="157">
        <v>0</v>
      </c>
      <c r="N32" s="147">
        <v>0</v>
      </c>
      <c r="O32" s="157">
        <v>0</v>
      </c>
      <c r="P32" s="147">
        <v>0</v>
      </c>
      <c r="Q32" s="157">
        <v>0</v>
      </c>
      <c r="R32" s="147">
        <v>0</v>
      </c>
      <c r="S32" s="157">
        <v>74</v>
      </c>
      <c r="T32" s="365">
        <v>35.65</v>
      </c>
      <c r="U32" s="179">
        <f t="shared" si="0"/>
        <v>74</v>
      </c>
      <c r="V32" s="180">
        <f t="shared" si="0"/>
        <v>35.65</v>
      </c>
    </row>
    <row r="33" spans="1:22">
      <c r="A33" s="272" t="s">
        <v>123</v>
      </c>
      <c r="B33" s="272" t="s">
        <v>54</v>
      </c>
      <c r="C33" s="272">
        <v>0</v>
      </c>
      <c r="D33" s="273">
        <v>0</v>
      </c>
      <c r="E33" s="272">
        <v>0</v>
      </c>
      <c r="F33" s="273">
        <v>0</v>
      </c>
      <c r="G33" s="272">
        <v>0</v>
      </c>
      <c r="H33" s="273">
        <v>0</v>
      </c>
      <c r="I33" s="272">
        <v>0</v>
      </c>
      <c r="J33" s="273">
        <v>0</v>
      </c>
      <c r="K33" s="272">
        <v>0</v>
      </c>
      <c r="L33" s="273">
        <v>0</v>
      </c>
      <c r="M33" s="272">
        <v>0</v>
      </c>
      <c r="N33" s="273">
        <v>0</v>
      </c>
      <c r="O33" s="272">
        <v>0</v>
      </c>
      <c r="P33" s="273">
        <v>0</v>
      </c>
      <c r="Q33" s="272">
        <v>0</v>
      </c>
      <c r="R33" s="273">
        <v>0</v>
      </c>
      <c r="S33" s="272">
        <v>74</v>
      </c>
      <c r="T33" s="392">
        <v>35.65</v>
      </c>
      <c r="U33" s="177">
        <f t="shared" si="0"/>
        <v>74</v>
      </c>
      <c r="V33" s="170">
        <f t="shared" si="0"/>
        <v>35.65</v>
      </c>
    </row>
    <row r="34" spans="1:22">
      <c r="A34" s="157">
        <v>1</v>
      </c>
      <c r="B34" s="157" t="s">
        <v>28</v>
      </c>
      <c r="C34" s="157">
        <v>0</v>
      </c>
      <c r="D34" s="147">
        <v>0</v>
      </c>
      <c r="E34" s="157">
        <v>0</v>
      </c>
      <c r="F34" s="147">
        <v>0</v>
      </c>
      <c r="G34" s="157">
        <v>0</v>
      </c>
      <c r="H34" s="147">
        <v>0</v>
      </c>
      <c r="I34" s="157">
        <v>0</v>
      </c>
      <c r="J34" s="147">
        <v>0</v>
      </c>
      <c r="K34" s="157">
        <v>0</v>
      </c>
      <c r="L34" s="147">
        <v>0</v>
      </c>
      <c r="M34" s="157">
        <v>0</v>
      </c>
      <c r="N34" s="147">
        <v>0</v>
      </c>
      <c r="O34" s="157">
        <v>0</v>
      </c>
      <c r="P34" s="147">
        <v>0</v>
      </c>
      <c r="Q34" s="157">
        <v>0</v>
      </c>
      <c r="R34" s="147">
        <v>0</v>
      </c>
      <c r="S34" s="157">
        <v>0</v>
      </c>
      <c r="T34" s="365">
        <v>0</v>
      </c>
      <c r="U34" s="179">
        <f t="shared" si="0"/>
        <v>0</v>
      </c>
      <c r="V34" s="180">
        <f t="shared" si="0"/>
        <v>0</v>
      </c>
    </row>
    <row r="35" spans="1:22">
      <c r="A35" s="272" t="s">
        <v>28</v>
      </c>
      <c r="B35" s="272" t="s">
        <v>54</v>
      </c>
      <c r="C35" s="272">
        <f>C34</f>
        <v>0</v>
      </c>
      <c r="D35" s="273">
        <f t="shared" ref="D35:T35" si="1">D34</f>
        <v>0</v>
      </c>
      <c r="E35" s="272">
        <f t="shared" si="1"/>
        <v>0</v>
      </c>
      <c r="F35" s="273">
        <f t="shared" si="1"/>
        <v>0</v>
      </c>
      <c r="G35" s="272">
        <f t="shared" si="1"/>
        <v>0</v>
      </c>
      <c r="H35" s="273">
        <f t="shared" si="1"/>
        <v>0</v>
      </c>
      <c r="I35" s="272">
        <f t="shared" si="1"/>
        <v>0</v>
      </c>
      <c r="J35" s="273">
        <f t="shared" si="1"/>
        <v>0</v>
      </c>
      <c r="K35" s="272">
        <f t="shared" si="1"/>
        <v>0</v>
      </c>
      <c r="L35" s="273">
        <f t="shared" si="1"/>
        <v>0</v>
      </c>
      <c r="M35" s="272">
        <f t="shared" si="1"/>
        <v>0</v>
      </c>
      <c r="N35" s="273">
        <f t="shared" si="1"/>
        <v>0</v>
      </c>
      <c r="O35" s="272">
        <f t="shared" si="1"/>
        <v>0</v>
      </c>
      <c r="P35" s="273">
        <f t="shared" si="1"/>
        <v>0</v>
      </c>
      <c r="Q35" s="272">
        <f t="shared" si="1"/>
        <v>0</v>
      </c>
      <c r="R35" s="273">
        <f t="shared" si="1"/>
        <v>0</v>
      </c>
      <c r="S35" s="272">
        <f t="shared" si="1"/>
        <v>0</v>
      </c>
      <c r="T35" s="392">
        <f t="shared" si="1"/>
        <v>0</v>
      </c>
      <c r="U35" s="177">
        <f t="shared" si="0"/>
        <v>0</v>
      </c>
      <c r="V35" s="170">
        <f t="shared" si="0"/>
        <v>0</v>
      </c>
    </row>
    <row r="36" spans="1:22">
      <c r="A36" s="272" t="s">
        <v>519</v>
      </c>
      <c r="B36" s="272" t="s">
        <v>54</v>
      </c>
      <c r="C36" s="272">
        <f>C22+C31+C33+C35</f>
        <v>935</v>
      </c>
      <c r="D36" s="273">
        <f t="shared" ref="D36:T36" si="2">D22+D31+D33+D35</f>
        <v>2094.63</v>
      </c>
      <c r="E36" s="272">
        <f t="shared" si="2"/>
        <v>602</v>
      </c>
      <c r="F36" s="273">
        <f t="shared" si="2"/>
        <v>2719.14</v>
      </c>
      <c r="G36" s="272">
        <f t="shared" si="2"/>
        <v>147</v>
      </c>
      <c r="H36" s="273">
        <f t="shared" si="2"/>
        <v>2980.38</v>
      </c>
      <c r="I36" s="272">
        <f t="shared" si="2"/>
        <v>150</v>
      </c>
      <c r="J36" s="273">
        <f t="shared" si="2"/>
        <v>3328.49</v>
      </c>
      <c r="K36" s="272">
        <f t="shared" si="2"/>
        <v>6</v>
      </c>
      <c r="L36" s="273">
        <f t="shared" si="2"/>
        <v>841.61</v>
      </c>
      <c r="M36" s="272">
        <f t="shared" si="2"/>
        <v>4</v>
      </c>
      <c r="N36" s="273">
        <f t="shared" si="2"/>
        <v>549.08000000000004</v>
      </c>
      <c r="O36" s="272">
        <f t="shared" si="2"/>
        <v>0</v>
      </c>
      <c r="P36" s="273">
        <f t="shared" si="2"/>
        <v>0</v>
      </c>
      <c r="Q36" s="272">
        <f t="shared" si="2"/>
        <v>0</v>
      </c>
      <c r="R36" s="273">
        <f t="shared" si="2"/>
        <v>0</v>
      </c>
      <c r="S36" s="272">
        <f t="shared" si="2"/>
        <v>79</v>
      </c>
      <c r="T36" s="392">
        <f t="shared" si="2"/>
        <v>224.83</v>
      </c>
      <c r="U36" s="177">
        <f t="shared" si="0"/>
        <v>1923</v>
      </c>
      <c r="V36" s="170">
        <f t="shared" si="0"/>
        <v>12738.16</v>
      </c>
    </row>
  </sheetData>
  <mergeCells count="11">
    <mergeCell ref="A1:V1"/>
    <mergeCell ref="S4:T4"/>
    <mergeCell ref="U4:V4"/>
    <mergeCell ref="A2:V2"/>
    <mergeCell ref="A3:V3"/>
    <mergeCell ref="A4:A5"/>
    <mergeCell ref="B4:B5"/>
    <mergeCell ref="C4:F4"/>
    <mergeCell ref="G4:J4"/>
    <mergeCell ref="K4:N4"/>
    <mergeCell ref="O4:R4"/>
  </mergeCells>
  <printOptions gridLines="1"/>
  <pageMargins left="0.46" right="0.25" top="0.75" bottom="0.75" header="0.3" footer="0.3"/>
  <pageSetup scale="80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>
  <dimension ref="A1:R36"/>
  <sheetViews>
    <sheetView zoomScale="89" zoomScaleNormal="89" workbookViewId="0">
      <selection sqref="A1:R36"/>
    </sheetView>
  </sheetViews>
  <sheetFormatPr defaultRowHeight="15"/>
  <cols>
    <col min="1" max="2" width="8.28515625" bestFit="1" customWidth="1"/>
    <col min="3" max="3" width="7.42578125" customWidth="1"/>
    <col min="4" max="4" width="9.42578125" style="18" customWidth="1"/>
    <col min="5" max="5" width="7.5703125" customWidth="1"/>
    <col min="6" max="6" width="11" style="18" customWidth="1"/>
    <col min="7" max="7" width="7" customWidth="1"/>
    <col min="8" max="8" width="8.5703125" style="18" customWidth="1"/>
    <col min="9" max="9" width="6.7109375" customWidth="1"/>
    <col min="10" max="10" width="9.140625" style="18" customWidth="1"/>
    <col min="11" max="11" width="9.42578125" customWidth="1"/>
    <col min="12" max="12" width="11.42578125" style="18" customWidth="1"/>
    <col min="13" max="13" width="7.42578125" customWidth="1"/>
    <col min="14" max="14" width="9.85546875" style="18" customWidth="1"/>
    <col min="15" max="15" width="7.5703125" customWidth="1"/>
    <col min="16" max="16" width="9.7109375" style="18" customWidth="1"/>
    <col min="17" max="17" width="7.42578125" customWidth="1"/>
    <col min="18" max="18" width="10.28515625" style="18" customWidth="1"/>
  </cols>
  <sheetData>
    <row r="1" spans="1:18" ht="21.75" customHeight="1">
      <c r="A1" s="750">
        <v>43</v>
      </c>
      <c r="B1" s="751"/>
      <c r="C1" s="751"/>
      <c r="D1" s="751"/>
      <c r="E1" s="751"/>
      <c r="F1" s="751"/>
      <c r="G1" s="751"/>
      <c r="H1" s="751"/>
      <c r="I1" s="751"/>
      <c r="J1" s="751"/>
      <c r="K1" s="751"/>
      <c r="L1" s="751"/>
      <c r="M1" s="751"/>
      <c r="N1" s="751"/>
      <c r="O1" s="751"/>
      <c r="P1" s="751"/>
      <c r="Q1" s="751"/>
      <c r="R1" s="752"/>
    </row>
    <row r="2" spans="1:18" ht="45.75" customHeight="1">
      <c r="A2" s="774" t="s">
        <v>711</v>
      </c>
      <c r="B2" s="843"/>
      <c r="C2" s="843"/>
      <c r="D2" s="843"/>
      <c r="E2" s="843"/>
      <c r="F2" s="843"/>
      <c r="G2" s="843"/>
      <c r="H2" s="843"/>
      <c r="I2" s="843"/>
      <c r="J2" s="843"/>
      <c r="K2" s="843"/>
      <c r="L2" s="843"/>
      <c r="M2" s="843"/>
      <c r="N2" s="843"/>
      <c r="O2" s="843"/>
      <c r="P2" s="843"/>
      <c r="Q2" s="843"/>
      <c r="R2" s="844"/>
    </row>
    <row r="3" spans="1:18" ht="23.25" customHeight="1">
      <c r="A3" s="1034" t="s">
        <v>216</v>
      </c>
      <c r="B3" s="1035"/>
      <c r="C3" s="1035"/>
      <c r="D3" s="1035"/>
      <c r="E3" s="1035"/>
      <c r="F3" s="1035"/>
      <c r="G3" s="1035"/>
      <c r="H3" s="1035"/>
      <c r="I3" s="1035"/>
      <c r="J3" s="1035"/>
      <c r="K3" s="1035"/>
      <c r="L3" s="1035"/>
      <c r="M3" s="1035"/>
      <c r="N3" s="1035"/>
      <c r="O3" s="1035"/>
      <c r="P3" s="1035"/>
      <c r="Q3" s="1035"/>
      <c r="R3" s="1036"/>
    </row>
    <row r="4" spans="1:18" ht="36" customHeight="1">
      <c r="A4" s="1032" t="s">
        <v>55</v>
      </c>
      <c r="B4" s="1032" t="s">
        <v>0</v>
      </c>
      <c r="C4" s="1032" t="s">
        <v>218</v>
      </c>
      <c r="D4" s="1032"/>
      <c r="E4" s="1032" t="s">
        <v>481</v>
      </c>
      <c r="F4" s="1032"/>
      <c r="G4" s="1032" t="s">
        <v>482</v>
      </c>
      <c r="H4" s="1032"/>
      <c r="I4" s="1032" t="s">
        <v>219</v>
      </c>
      <c r="J4" s="1032"/>
      <c r="K4" s="1032" t="s">
        <v>483</v>
      </c>
      <c r="L4" s="1032"/>
      <c r="M4" s="1032" t="s">
        <v>484</v>
      </c>
      <c r="N4" s="1032"/>
      <c r="O4" s="1032" t="s">
        <v>485</v>
      </c>
      <c r="P4" s="1032"/>
      <c r="Q4" s="1033" t="s">
        <v>581</v>
      </c>
      <c r="R4" s="1033"/>
    </row>
    <row r="5" spans="1:18" ht="15.75">
      <c r="A5" s="1032"/>
      <c r="B5" s="1032"/>
      <c r="C5" s="594" t="s">
        <v>66</v>
      </c>
      <c r="D5" s="595" t="s">
        <v>67</v>
      </c>
      <c r="E5" s="594" t="s">
        <v>66</v>
      </c>
      <c r="F5" s="595" t="s">
        <v>67</v>
      </c>
      <c r="G5" s="594" t="s">
        <v>66</v>
      </c>
      <c r="H5" s="595" t="s">
        <v>67</v>
      </c>
      <c r="I5" s="594" t="s">
        <v>66</v>
      </c>
      <c r="J5" s="595" t="s">
        <v>67</v>
      </c>
      <c r="K5" s="594" t="s">
        <v>66</v>
      </c>
      <c r="L5" s="595" t="s">
        <v>67</v>
      </c>
      <c r="M5" s="594" t="s">
        <v>66</v>
      </c>
      <c r="N5" s="595" t="s">
        <v>67</v>
      </c>
      <c r="O5" s="594" t="s">
        <v>66</v>
      </c>
      <c r="P5" s="595" t="s">
        <v>67</v>
      </c>
      <c r="Q5" s="594" t="s">
        <v>66</v>
      </c>
      <c r="R5" s="595" t="s">
        <v>67</v>
      </c>
    </row>
    <row r="6" spans="1:18">
      <c r="A6" s="221">
        <v>1</v>
      </c>
      <c r="B6" s="221" t="s">
        <v>4</v>
      </c>
      <c r="C6" s="221">
        <v>0</v>
      </c>
      <c r="D6" s="276">
        <v>0</v>
      </c>
      <c r="E6" s="221">
        <v>0</v>
      </c>
      <c r="F6" s="276">
        <v>0</v>
      </c>
      <c r="G6" s="221">
        <v>0</v>
      </c>
      <c r="H6" s="276">
        <v>0</v>
      </c>
      <c r="I6" s="221">
        <v>0</v>
      </c>
      <c r="J6" s="276">
        <v>0</v>
      </c>
      <c r="K6" s="221">
        <v>0</v>
      </c>
      <c r="L6" s="276">
        <v>0</v>
      </c>
      <c r="M6" s="221">
        <v>0</v>
      </c>
      <c r="N6" s="276">
        <v>0</v>
      </c>
      <c r="O6" s="221">
        <v>10</v>
      </c>
      <c r="P6" s="276">
        <v>15.2</v>
      </c>
      <c r="Q6" s="179">
        <f>C6+E6+G6+I6+K6+M6</f>
        <v>0</v>
      </c>
      <c r="R6" s="180">
        <f>D6+F6+H6+J6+L6+N6</f>
        <v>0</v>
      </c>
    </row>
    <row r="7" spans="1:18">
      <c r="A7" s="221">
        <v>2</v>
      </c>
      <c r="B7" s="221" t="s">
        <v>5</v>
      </c>
      <c r="C7" s="221">
        <v>0</v>
      </c>
      <c r="D7" s="276">
        <v>0</v>
      </c>
      <c r="E7" s="221">
        <v>0</v>
      </c>
      <c r="F7" s="276">
        <v>0</v>
      </c>
      <c r="G7" s="221">
        <v>0</v>
      </c>
      <c r="H7" s="276">
        <v>0</v>
      </c>
      <c r="I7" s="221">
        <v>0</v>
      </c>
      <c r="J7" s="276">
        <v>0</v>
      </c>
      <c r="K7" s="221">
        <v>0</v>
      </c>
      <c r="L7" s="276">
        <v>0</v>
      </c>
      <c r="M7" s="221">
        <v>0</v>
      </c>
      <c r="N7" s="276">
        <v>0</v>
      </c>
      <c r="O7" s="221">
        <v>8</v>
      </c>
      <c r="P7" s="276">
        <v>13.25</v>
      </c>
      <c r="Q7" s="179">
        <f t="shared" ref="Q7:R34" si="0">C7+E7+G7+I7+K7+M7</f>
        <v>0</v>
      </c>
      <c r="R7" s="180">
        <f t="shared" si="0"/>
        <v>0</v>
      </c>
    </row>
    <row r="8" spans="1:18">
      <c r="A8" s="221">
        <v>3</v>
      </c>
      <c r="B8" s="221" t="s">
        <v>6</v>
      </c>
      <c r="C8" s="221">
        <v>0</v>
      </c>
      <c r="D8" s="276">
        <v>0</v>
      </c>
      <c r="E8" s="221">
        <v>0</v>
      </c>
      <c r="F8" s="276">
        <v>0</v>
      </c>
      <c r="G8" s="221">
        <v>0</v>
      </c>
      <c r="H8" s="276">
        <v>0</v>
      </c>
      <c r="I8" s="221">
        <v>0</v>
      </c>
      <c r="J8" s="276">
        <v>0</v>
      </c>
      <c r="K8" s="221">
        <v>0</v>
      </c>
      <c r="L8" s="276">
        <v>0</v>
      </c>
      <c r="M8" s="221">
        <v>0</v>
      </c>
      <c r="N8" s="276">
        <v>0</v>
      </c>
      <c r="O8" s="221">
        <v>0</v>
      </c>
      <c r="P8" s="276">
        <v>0</v>
      </c>
      <c r="Q8" s="179">
        <f t="shared" si="0"/>
        <v>0</v>
      </c>
      <c r="R8" s="180">
        <f t="shared" si="0"/>
        <v>0</v>
      </c>
    </row>
    <row r="9" spans="1:18">
      <c r="A9" s="221">
        <v>4</v>
      </c>
      <c r="B9" s="221" t="s">
        <v>7</v>
      </c>
      <c r="C9" s="221">
        <v>0</v>
      </c>
      <c r="D9" s="276">
        <v>0</v>
      </c>
      <c r="E9" s="221">
        <v>0</v>
      </c>
      <c r="F9" s="276">
        <v>0</v>
      </c>
      <c r="G9" s="221">
        <v>1</v>
      </c>
      <c r="H9" s="276">
        <v>40</v>
      </c>
      <c r="I9" s="221">
        <v>0</v>
      </c>
      <c r="J9" s="276">
        <v>0</v>
      </c>
      <c r="K9" s="221">
        <v>0</v>
      </c>
      <c r="L9" s="276">
        <v>0</v>
      </c>
      <c r="M9" s="221">
        <v>0</v>
      </c>
      <c r="N9" s="276">
        <v>0</v>
      </c>
      <c r="O9" s="221">
        <v>0</v>
      </c>
      <c r="P9" s="276">
        <v>0</v>
      </c>
      <c r="Q9" s="179">
        <f t="shared" si="0"/>
        <v>1</v>
      </c>
      <c r="R9" s="180">
        <f t="shared" si="0"/>
        <v>40</v>
      </c>
    </row>
    <row r="10" spans="1:18">
      <c r="A10" s="221">
        <v>5</v>
      </c>
      <c r="B10" s="221" t="s">
        <v>8</v>
      </c>
      <c r="C10" s="221">
        <v>0</v>
      </c>
      <c r="D10" s="276">
        <v>0</v>
      </c>
      <c r="E10" s="221">
        <v>0</v>
      </c>
      <c r="F10" s="276">
        <v>0</v>
      </c>
      <c r="G10" s="221">
        <v>0</v>
      </c>
      <c r="H10" s="276">
        <v>0</v>
      </c>
      <c r="I10" s="221">
        <v>0</v>
      </c>
      <c r="J10" s="276">
        <v>0</v>
      </c>
      <c r="K10" s="221">
        <v>0</v>
      </c>
      <c r="L10" s="276">
        <v>0</v>
      </c>
      <c r="M10" s="221">
        <v>0</v>
      </c>
      <c r="N10" s="276">
        <v>0</v>
      </c>
      <c r="O10" s="221">
        <v>0</v>
      </c>
      <c r="P10" s="276">
        <v>0</v>
      </c>
      <c r="Q10" s="179">
        <f t="shared" si="0"/>
        <v>0</v>
      </c>
      <c r="R10" s="180">
        <f t="shared" si="0"/>
        <v>0</v>
      </c>
    </row>
    <row r="11" spans="1:18">
      <c r="A11" s="221">
        <v>6</v>
      </c>
      <c r="B11" s="221" t="s">
        <v>9</v>
      </c>
      <c r="C11" s="221">
        <v>0</v>
      </c>
      <c r="D11" s="276">
        <v>0</v>
      </c>
      <c r="E11" s="221">
        <v>0</v>
      </c>
      <c r="F11" s="276">
        <v>1.55</v>
      </c>
      <c r="G11" s="221">
        <v>0</v>
      </c>
      <c r="H11" s="276">
        <v>9.75</v>
      </c>
      <c r="I11" s="221">
        <v>0</v>
      </c>
      <c r="J11" s="276">
        <v>0</v>
      </c>
      <c r="K11" s="221">
        <v>0</v>
      </c>
      <c r="L11" s="276">
        <v>0</v>
      </c>
      <c r="M11" s="221">
        <v>0</v>
      </c>
      <c r="N11" s="276">
        <v>0</v>
      </c>
      <c r="O11" s="221">
        <v>0</v>
      </c>
      <c r="P11" s="276">
        <v>0</v>
      </c>
      <c r="Q11" s="179">
        <f t="shared" si="0"/>
        <v>0</v>
      </c>
      <c r="R11" s="180">
        <f t="shared" si="0"/>
        <v>11.3</v>
      </c>
    </row>
    <row r="12" spans="1:18">
      <c r="A12" s="596">
        <v>7</v>
      </c>
      <c r="B12" s="277" t="s">
        <v>11</v>
      </c>
      <c r="C12" s="277">
        <v>0</v>
      </c>
      <c r="D12" s="278">
        <v>0</v>
      </c>
      <c r="E12" s="277">
        <v>0</v>
      </c>
      <c r="F12" s="278">
        <v>0</v>
      </c>
      <c r="G12" s="277">
        <v>0</v>
      </c>
      <c r="H12" s="278">
        <v>0</v>
      </c>
      <c r="I12" s="277">
        <v>0</v>
      </c>
      <c r="J12" s="278">
        <v>0</v>
      </c>
      <c r="K12" s="277">
        <v>0</v>
      </c>
      <c r="L12" s="278">
        <v>0</v>
      </c>
      <c r="M12" s="277">
        <v>0</v>
      </c>
      <c r="N12" s="278">
        <v>0</v>
      </c>
      <c r="O12" s="277">
        <v>0</v>
      </c>
      <c r="P12" s="410">
        <v>0</v>
      </c>
      <c r="Q12" s="411">
        <f t="shared" si="0"/>
        <v>0</v>
      </c>
      <c r="R12" s="397">
        <f t="shared" si="0"/>
        <v>0</v>
      </c>
    </row>
    <row r="13" spans="1:18">
      <c r="A13" s="597">
        <v>8</v>
      </c>
      <c r="B13" s="157" t="s">
        <v>12</v>
      </c>
      <c r="C13" s="157">
        <v>0</v>
      </c>
      <c r="D13" s="147">
        <v>0</v>
      </c>
      <c r="E13" s="157">
        <v>0</v>
      </c>
      <c r="F13" s="147">
        <v>0</v>
      </c>
      <c r="G13" s="157">
        <v>1</v>
      </c>
      <c r="H13" s="147">
        <v>15</v>
      </c>
      <c r="I13" s="157">
        <v>0</v>
      </c>
      <c r="J13" s="147">
        <v>0</v>
      </c>
      <c r="K13" s="157">
        <v>0</v>
      </c>
      <c r="L13" s="147">
        <v>0</v>
      </c>
      <c r="M13" s="157">
        <v>0</v>
      </c>
      <c r="N13" s="147">
        <v>0</v>
      </c>
      <c r="O13" s="157">
        <v>8</v>
      </c>
      <c r="P13" s="365">
        <v>42.13</v>
      </c>
      <c r="Q13" s="179">
        <f t="shared" si="0"/>
        <v>1</v>
      </c>
      <c r="R13" s="180">
        <f t="shared" si="0"/>
        <v>15</v>
      </c>
    </row>
    <row r="14" spans="1:18">
      <c r="A14" s="597">
        <v>9</v>
      </c>
      <c r="B14" s="157" t="s">
        <v>13</v>
      </c>
      <c r="C14" s="157">
        <v>0</v>
      </c>
      <c r="D14" s="147">
        <v>0</v>
      </c>
      <c r="E14" s="157">
        <v>1</v>
      </c>
      <c r="F14" s="147">
        <v>8.36</v>
      </c>
      <c r="G14" s="157">
        <v>0</v>
      </c>
      <c r="H14" s="147">
        <v>0</v>
      </c>
      <c r="I14" s="157">
        <v>0</v>
      </c>
      <c r="J14" s="147">
        <v>0</v>
      </c>
      <c r="K14" s="157">
        <v>0</v>
      </c>
      <c r="L14" s="147">
        <v>0</v>
      </c>
      <c r="M14" s="157">
        <v>0</v>
      </c>
      <c r="N14" s="147">
        <v>0</v>
      </c>
      <c r="O14" s="157">
        <v>36</v>
      </c>
      <c r="P14" s="365">
        <v>85.85</v>
      </c>
      <c r="Q14" s="179">
        <f t="shared" si="0"/>
        <v>1</v>
      </c>
      <c r="R14" s="180">
        <f t="shared" si="0"/>
        <v>8.36</v>
      </c>
    </row>
    <row r="15" spans="1:18">
      <c r="A15" s="597">
        <v>10</v>
      </c>
      <c r="B15" s="157" t="s">
        <v>14</v>
      </c>
      <c r="C15" s="157">
        <v>0</v>
      </c>
      <c r="D15" s="147">
        <v>0</v>
      </c>
      <c r="E15" s="157">
        <v>0</v>
      </c>
      <c r="F15" s="147">
        <v>0</v>
      </c>
      <c r="G15" s="157">
        <v>0</v>
      </c>
      <c r="H15" s="147">
        <v>0</v>
      </c>
      <c r="I15" s="157">
        <v>0</v>
      </c>
      <c r="J15" s="147">
        <v>0</v>
      </c>
      <c r="K15" s="157">
        <v>0</v>
      </c>
      <c r="L15" s="147">
        <v>0</v>
      </c>
      <c r="M15" s="157">
        <v>0</v>
      </c>
      <c r="N15" s="147">
        <v>0</v>
      </c>
      <c r="O15" s="157">
        <v>23</v>
      </c>
      <c r="P15" s="365">
        <v>21.47</v>
      </c>
      <c r="Q15" s="179">
        <f t="shared" si="0"/>
        <v>0</v>
      </c>
      <c r="R15" s="180">
        <f t="shared" si="0"/>
        <v>0</v>
      </c>
    </row>
    <row r="16" spans="1:18">
      <c r="A16" s="597">
        <v>11</v>
      </c>
      <c r="B16" s="157" t="s">
        <v>15</v>
      </c>
      <c r="C16" s="157">
        <v>0</v>
      </c>
      <c r="D16" s="147">
        <v>0</v>
      </c>
      <c r="E16" s="157">
        <v>0</v>
      </c>
      <c r="F16" s="147">
        <v>0</v>
      </c>
      <c r="G16" s="157">
        <v>0</v>
      </c>
      <c r="H16" s="147">
        <v>0</v>
      </c>
      <c r="I16" s="157">
        <v>0</v>
      </c>
      <c r="J16" s="147">
        <v>0</v>
      </c>
      <c r="K16" s="157">
        <v>0</v>
      </c>
      <c r="L16" s="147">
        <v>0</v>
      </c>
      <c r="M16" s="157">
        <v>0</v>
      </c>
      <c r="N16" s="147">
        <v>0</v>
      </c>
      <c r="O16" s="157">
        <v>0</v>
      </c>
      <c r="P16" s="365">
        <v>0</v>
      </c>
      <c r="Q16" s="179">
        <f t="shared" si="0"/>
        <v>0</v>
      </c>
      <c r="R16" s="180">
        <f t="shared" si="0"/>
        <v>0</v>
      </c>
    </row>
    <row r="17" spans="1:18">
      <c r="A17" s="597">
        <v>12</v>
      </c>
      <c r="B17" s="157" t="s">
        <v>16</v>
      </c>
      <c r="C17" s="157">
        <v>0</v>
      </c>
      <c r="D17" s="147">
        <v>0</v>
      </c>
      <c r="E17" s="157">
        <v>14</v>
      </c>
      <c r="F17" s="147">
        <v>7.75</v>
      </c>
      <c r="G17" s="157">
        <v>31</v>
      </c>
      <c r="H17" s="147">
        <v>18.63</v>
      </c>
      <c r="I17" s="157">
        <v>1</v>
      </c>
      <c r="J17" s="147">
        <v>0.03</v>
      </c>
      <c r="K17" s="157">
        <v>0</v>
      </c>
      <c r="L17" s="147">
        <v>0</v>
      </c>
      <c r="M17" s="157">
        <v>0</v>
      </c>
      <c r="N17" s="147">
        <v>0</v>
      </c>
      <c r="O17" s="157">
        <v>45</v>
      </c>
      <c r="P17" s="365">
        <v>83.98</v>
      </c>
      <c r="Q17" s="179">
        <f t="shared" si="0"/>
        <v>46</v>
      </c>
      <c r="R17" s="180">
        <f t="shared" si="0"/>
        <v>26.41</v>
      </c>
    </row>
    <row r="18" spans="1:18">
      <c r="A18" s="597">
        <v>13</v>
      </c>
      <c r="B18" s="157" t="s">
        <v>17</v>
      </c>
      <c r="C18" s="157">
        <v>0</v>
      </c>
      <c r="D18" s="147">
        <v>0</v>
      </c>
      <c r="E18" s="157">
        <v>0</v>
      </c>
      <c r="F18" s="147">
        <v>0</v>
      </c>
      <c r="G18" s="157">
        <v>0</v>
      </c>
      <c r="H18" s="147">
        <v>0</v>
      </c>
      <c r="I18" s="157">
        <v>0</v>
      </c>
      <c r="J18" s="147">
        <v>0</v>
      </c>
      <c r="K18" s="157">
        <v>0</v>
      </c>
      <c r="L18" s="147">
        <v>0</v>
      </c>
      <c r="M18" s="157">
        <v>0</v>
      </c>
      <c r="N18" s="147">
        <v>0</v>
      </c>
      <c r="O18" s="157">
        <v>0</v>
      </c>
      <c r="P18" s="365">
        <v>0</v>
      </c>
      <c r="Q18" s="179">
        <f t="shared" si="0"/>
        <v>0</v>
      </c>
      <c r="R18" s="180">
        <f t="shared" si="0"/>
        <v>0</v>
      </c>
    </row>
    <row r="19" spans="1:18">
      <c r="A19" s="597">
        <v>14</v>
      </c>
      <c r="B19" s="157" t="s">
        <v>18</v>
      </c>
      <c r="C19" s="157">
        <v>0</v>
      </c>
      <c r="D19" s="147">
        <v>0</v>
      </c>
      <c r="E19" s="157">
        <v>1</v>
      </c>
      <c r="F19" s="147">
        <v>6.5</v>
      </c>
      <c r="G19" s="157">
        <v>3</v>
      </c>
      <c r="H19" s="147">
        <v>39.25</v>
      </c>
      <c r="I19" s="157">
        <v>0</v>
      </c>
      <c r="J19" s="147">
        <v>0</v>
      </c>
      <c r="K19" s="157">
        <v>0</v>
      </c>
      <c r="L19" s="147">
        <v>0</v>
      </c>
      <c r="M19" s="157">
        <v>0</v>
      </c>
      <c r="N19" s="147">
        <v>0</v>
      </c>
      <c r="O19" s="157">
        <v>0</v>
      </c>
      <c r="P19" s="365">
        <v>0</v>
      </c>
      <c r="Q19" s="179">
        <f t="shared" si="0"/>
        <v>4</v>
      </c>
      <c r="R19" s="180">
        <f t="shared" si="0"/>
        <v>45.75</v>
      </c>
    </row>
    <row r="20" spans="1:18">
      <c r="A20" s="597">
        <v>15</v>
      </c>
      <c r="B20" s="157" t="s">
        <v>19</v>
      </c>
      <c r="C20" s="157">
        <v>0</v>
      </c>
      <c r="D20" s="147">
        <v>0</v>
      </c>
      <c r="E20" s="157">
        <v>0</v>
      </c>
      <c r="F20" s="147">
        <v>0</v>
      </c>
      <c r="G20" s="157">
        <v>0</v>
      </c>
      <c r="H20" s="147">
        <v>0</v>
      </c>
      <c r="I20" s="157">
        <v>0</v>
      </c>
      <c r="J20" s="147">
        <v>0</v>
      </c>
      <c r="K20" s="157">
        <v>0</v>
      </c>
      <c r="L20" s="147">
        <v>0</v>
      </c>
      <c r="M20" s="157">
        <v>0</v>
      </c>
      <c r="N20" s="147">
        <v>0</v>
      </c>
      <c r="O20" s="157">
        <v>19</v>
      </c>
      <c r="P20" s="365">
        <v>3.75</v>
      </c>
      <c r="Q20" s="179">
        <f t="shared" si="0"/>
        <v>0</v>
      </c>
      <c r="R20" s="180">
        <f t="shared" si="0"/>
        <v>0</v>
      </c>
    </row>
    <row r="21" spans="1:18">
      <c r="A21" s="597">
        <v>16</v>
      </c>
      <c r="B21" s="157" t="s">
        <v>20</v>
      </c>
      <c r="C21" s="157">
        <v>0</v>
      </c>
      <c r="D21" s="147">
        <v>0</v>
      </c>
      <c r="E21" s="157">
        <v>0</v>
      </c>
      <c r="F21" s="147">
        <v>0</v>
      </c>
      <c r="G21" s="157">
        <v>0</v>
      </c>
      <c r="H21" s="147">
        <v>0</v>
      </c>
      <c r="I21" s="157">
        <v>0</v>
      </c>
      <c r="J21" s="147">
        <v>0</v>
      </c>
      <c r="K21" s="157">
        <v>0</v>
      </c>
      <c r="L21" s="147">
        <v>0</v>
      </c>
      <c r="M21" s="157">
        <v>0</v>
      </c>
      <c r="N21" s="147">
        <v>0</v>
      </c>
      <c r="O21" s="157">
        <v>0</v>
      </c>
      <c r="P21" s="365">
        <v>0</v>
      </c>
      <c r="Q21" s="179">
        <f t="shared" si="0"/>
        <v>0</v>
      </c>
      <c r="R21" s="180">
        <f t="shared" si="0"/>
        <v>0</v>
      </c>
    </row>
    <row r="22" spans="1:18">
      <c r="A22" s="598" t="s">
        <v>205</v>
      </c>
      <c r="B22" s="412" t="s">
        <v>54</v>
      </c>
      <c r="C22" s="412">
        <v>0</v>
      </c>
      <c r="D22" s="413">
        <v>0</v>
      </c>
      <c r="E22" s="412">
        <v>16</v>
      </c>
      <c r="F22" s="413">
        <v>24.16</v>
      </c>
      <c r="G22" s="412">
        <v>36</v>
      </c>
      <c r="H22" s="413">
        <v>122.63</v>
      </c>
      <c r="I22" s="412">
        <v>1</v>
      </c>
      <c r="J22" s="413">
        <v>0.03</v>
      </c>
      <c r="K22" s="412">
        <v>0</v>
      </c>
      <c r="L22" s="413">
        <v>0</v>
      </c>
      <c r="M22" s="412">
        <v>0</v>
      </c>
      <c r="N22" s="413">
        <v>0</v>
      </c>
      <c r="O22" s="412">
        <v>149</v>
      </c>
      <c r="P22" s="414">
        <v>265.63</v>
      </c>
      <c r="Q22" s="415">
        <f t="shared" si="0"/>
        <v>53</v>
      </c>
      <c r="R22" s="316">
        <f t="shared" si="0"/>
        <v>146.82</v>
      </c>
    </row>
    <row r="23" spans="1:18">
      <c r="A23" s="597">
        <v>1</v>
      </c>
      <c r="B23" s="157" t="s">
        <v>24</v>
      </c>
      <c r="C23" s="157">
        <v>0</v>
      </c>
      <c r="D23" s="147">
        <v>0</v>
      </c>
      <c r="E23" s="157">
        <v>0</v>
      </c>
      <c r="F23" s="147">
        <v>0</v>
      </c>
      <c r="G23" s="157">
        <v>0</v>
      </c>
      <c r="H23" s="147">
        <v>0</v>
      </c>
      <c r="I23" s="157">
        <v>0</v>
      </c>
      <c r="J23" s="147">
        <v>0</v>
      </c>
      <c r="K23" s="157">
        <v>0</v>
      </c>
      <c r="L23" s="147">
        <v>0</v>
      </c>
      <c r="M23" s="157">
        <v>0</v>
      </c>
      <c r="N23" s="147">
        <v>0</v>
      </c>
      <c r="O23" s="157">
        <v>0</v>
      </c>
      <c r="P23" s="365">
        <v>0</v>
      </c>
      <c r="Q23" s="179">
        <f t="shared" si="0"/>
        <v>0</v>
      </c>
      <c r="R23" s="180">
        <f t="shared" si="0"/>
        <v>0</v>
      </c>
    </row>
    <row r="24" spans="1:18">
      <c r="A24" s="597">
        <v>2</v>
      </c>
      <c r="B24" s="157" t="s">
        <v>420</v>
      </c>
      <c r="C24" s="157">
        <v>0</v>
      </c>
      <c r="D24" s="147">
        <v>0</v>
      </c>
      <c r="E24" s="157">
        <v>0</v>
      </c>
      <c r="F24" s="147">
        <v>0</v>
      </c>
      <c r="G24" s="157">
        <v>0</v>
      </c>
      <c r="H24" s="147">
        <v>0</v>
      </c>
      <c r="I24" s="157">
        <v>0</v>
      </c>
      <c r="J24" s="147">
        <v>0</v>
      </c>
      <c r="K24" s="157">
        <v>0</v>
      </c>
      <c r="L24" s="147">
        <v>0</v>
      </c>
      <c r="M24" s="157">
        <v>0</v>
      </c>
      <c r="N24" s="147">
        <v>0</v>
      </c>
      <c r="O24" s="157">
        <v>0</v>
      </c>
      <c r="P24" s="365">
        <v>0</v>
      </c>
      <c r="Q24" s="179">
        <f t="shared" si="0"/>
        <v>0</v>
      </c>
      <c r="R24" s="180">
        <f t="shared" si="0"/>
        <v>0</v>
      </c>
    </row>
    <row r="25" spans="1:18">
      <c r="A25" s="597">
        <v>3</v>
      </c>
      <c r="B25" s="157" t="s">
        <v>21</v>
      </c>
      <c r="C25" s="157">
        <v>0</v>
      </c>
      <c r="D25" s="147">
        <v>0</v>
      </c>
      <c r="E25" s="157">
        <v>0</v>
      </c>
      <c r="F25" s="147">
        <v>0</v>
      </c>
      <c r="G25" s="157">
        <v>0</v>
      </c>
      <c r="H25" s="147">
        <v>0</v>
      </c>
      <c r="I25" s="157">
        <v>0</v>
      </c>
      <c r="J25" s="147">
        <v>0</v>
      </c>
      <c r="K25" s="157">
        <v>0</v>
      </c>
      <c r="L25" s="147">
        <v>0</v>
      </c>
      <c r="M25" s="157">
        <v>0</v>
      </c>
      <c r="N25" s="147">
        <v>0</v>
      </c>
      <c r="O25" s="157">
        <v>1</v>
      </c>
      <c r="P25" s="365">
        <v>7.91</v>
      </c>
      <c r="Q25" s="179">
        <f t="shared" si="0"/>
        <v>0</v>
      </c>
      <c r="R25" s="180">
        <f t="shared" si="0"/>
        <v>0</v>
      </c>
    </row>
    <row r="26" spans="1:18">
      <c r="A26" s="597">
        <v>4</v>
      </c>
      <c r="B26" s="157" t="s">
        <v>22</v>
      </c>
      <c r="C26" s="157">
        <v>0</v>
      </c>
      <c r="D26" s="147">
        <v>0</v>
      </c>
      <c r="E26" s="157">
        <v>0</v>
      </c>
      <c r="F26" s="147">
        <v>0</v>
      </c>
      <c r="G26" s="157">
        <v>0</v>
      </c>
      <c r="H26" s="147">
        <v>0</v>
      </c>
      <c r="I26" s="157">
        <v>0</v>
      </c>
      <c r="J26" s="147">
        <v>0</v>
      </c>
      <c r="K26" s="157">
        <v>0</v>
      </c>
      <c r="L26" s="147">
        <v>0</v>
      </c>
      <c r="M26" s="157">
        <v>0</v>
      </c>
      <c r="N26" s="147">
        <v>0</v>
      </c>
      <c r="O26" s="157">
        <v>6</v>
      </c>
      <c r="P26" s="365">
        <v>17.899999999999999</v>
      </c>
      <c r="Q26" s="179">
        <f t="shared" si="0"/>
        <v>0</v>
      </c>
      <c r="R26" s="180">
        <f t="shared" si="0"/>
        <v>0</v>
      </c>
    </row>
    <row r="27" spans="1:18">
      <c r="A27" s="597">
        <v>5</v>
      </c>
      <c r="B27" s="157" t="s">
        <v>10</v>
      </c>
      <c r="C27" s="157">
        <v>0</v>
      </c>
      <c r="D27" s="147">
        <v>0</v>
      </c>
      <c r="E27" s="157">
        <v>0</v>
      </c>
      <c r="F27" s="147">
        <v>0</v>
      </c>
      <c r="G27" s="157">
        <v>0</v>
      </c>
      <c r="H27" s="147">
        <v>0</v>
      </c>
      <c r="I27" s="157">
        <v>0</v>
      </c>
      <c r="J27" s="147">
        <v>0</v>
      </c>
      <c r="K27" s="157">
        <v>0</v>
      </c>
      <c r="L27" s="147">
        <v>0</v>
      </c>
      <c r="M27" s="157">
        <v>0</v>
      </c>
      <c r="N27" s="147">
        <v>0</v>
      </c>
      <c r="O27" s="157">
        <v>16</v>
      </c>
      <c r="P27" s="365">
        <v>679.37</v>
      </c>
      <c r="Q27" s="179">
        <f t="shared" si="0"/>
        <v>0</v>
      </c>
      <c r="R27" s="180">
        <f t="shared" si="0"/>
        <v>0</v>
      </c>
    </row>
    <row r="28" spans="1:18">
      <c r="A28" s="597">
        <v>6</v>
      </c>
      <c r="B28" s="157" t="s">
        <v>23</v>
      </c>
      <c r="C28" s="157">
        <v>0</v>
      </c>
      <c r="D28" s="147">
        <v>0</v>
      </c>
      <c r="E28" s="157">
        <v>0</v>
      </c>
      <c r="F28" s="147">
        <v>0</v>
      </c>
      <c r="G28" s="157">
        <v>0</v>
      </c>
      <c r="H28" s="147">
        <v>0</v>
      </c>
      <c r="I28" s="157">
        <v>0</v>
      </c>
      <c r="J28" s="147">
        <v>0</v>
      </c>
      <c r="K28" s="157">
        <v>0</v>
      </c>
      <c r="L28" s="147">
        <v>0</v>
      </c>
      <c r="M28" s="157">
        <v>0</v>
      </c>
      <c r="N28" s="147">
        <v>0</v>
      </c>
      <c r="O28" s="157">
        <v>0</v>
      </c>
      <c r="P28" s="365">
        <v>0</v>
      </c>
      <c r="Q28" s="179">
        <f t="shared" si="0"/>
        <v>0</v>
      </c>
      <c r="R28" s="180">
        <f t="shared" si="0"/>
        <v>0</v>
      </c>
    </row>
    <row r="29" spans="1:18">
      <c r="A29" s="597">
        <v>7</v>
      </c>
      <c r="B29" s="157" t="s">
        <v>181</v>
      </c>
      <c r="C29" s="157">
        <v>0</v>
      </c>
      <c r="D29" s="147">
        <v>0</v>
      </c>
      <c r="E29" s="157">
        <v>0</v>
      </c>
      <c r="F29" s="147">
        <v>0</v>
      </c>
      <c r="G29" s="157">
        <v>0</v>
      </c>
      <c r="H29" s="147">
        <v>0</v>
      </c>
      <c r="I29" s="157">
        <v>0</v>
      </c>
      <c r="J29" s="147">
        <v>0</v>
      </c>
      <c r="K29" s="157">
        <v>0</v>
      </c>
      <c r="L29" s="147">
        <v>0</v>
      </c>
      <c r="M29" s="157">
        <v>0</v>
      </c>
      <c r="N29" s="147">
        <v>0</v>
      </c>
      <c r="O29" s="157">
        <v>0</v>
      </c>
      <c r="P29" s="365">
        <v>0</v>
      </c>
      <c r="Q29" s="179">
        <f t="shared" si="0"/>
        <v>0</v>
      </c>
      <c r="R29" s="180">
        <f t="shared" si="0"/>
        <v>0</v>
      </c>
    </row>
    <row r="30" spans="1:18">
      <c r="A30" s="597">
        <v>8</v>
      </c>
      <c r="B30" s="157" t="s">
        <v>25</v>
      </c>
      <c r="C30" s="157">
        <v>0</v>
      </c>
      <c r="D30" s="147">
        <v>0</v>
      </c>
      <c r="E30" s="157">
        <v>0</v>
      </c>
      <c r="F30" s="147">
        <v>0</v>
      </c>
      <c r="G30" s="157">
        <v>0</v>
      </c>
      <c r="H30" s="147">
        <v>0</v>
      </c>
      <c r="I30" s="157">
        <v>0</v>
      </c>
      <c r="J30" s="147">
        <v>0</v>
      </c>
      <c r="K30" s="157">
        <v>0</v>
      </c>
      <c r="L30" s="147">
        <v>0</v>
      </c>
      <c r="M30" s="157">
        <v>0</v>
      </c>
      <c r="N30" s="147">
        <v>0</v>
      </c>
      <c r="O30" s="157">
        <v>0</v>
      </c>
      <c r="P30" s="365">
        <v>0</v>
      </c>
      <c r="Q30" s="179">
        <f t="shared" si="0"/>
        <v>0</v>
      </c>
      <c r="R30" s="180">
        <f t="shared" si="0"/>
        <v>0</v>
      </c>
    </row>
    <row r="31" spans="1:18">
      <c r="A31" s="598" t="s">
        <v>206</v>
      </c>
      <c r="B31" s="412" t="s">
        <v>54</v>
      </c>
      <c r="C31" s="412">
        <v>0</v>
      </c>
      <c r="D31" s="413">
        <v>0</v>
      </c>
      <c r="E31" s="412">
        <v>0</v>
      </c>
      <c r="F31" s="413">
        <v>0</v>
      </c>
      <c r="G31" s="412">
        <v>0</v>
      </c>
      <c r="H31" s="413">
        <v>0</v>
      </c>
      <c r="I31" s="412">
        <v>0</v>
      </c>
      <c r="J31" s="413">
        <v>0</v>
      </c>
      <c r="K31" s="412">
        <v>0</v>
      </c>
      <c r="L31" s="413">
        <v>0</v>
      </c>
      <c r="M31" s="412">
        <v>0</v>
      </c>
      <c r="N31" s="413">
        <v>0</v>
      </c>
      <c r="O31" s="412">
        <v>23</v>
      </c>
      <c r="P31" s="414">
        <v>705.18</v>
      </c>
      <c r="Q31" s="415">
        <f t="shared" si="0"/>
        <v>0</v>
      </c>
      <c r="R31" s="316">
        <f t="shared" si="0"/>
        <v>0</v>
      </c>
    </row>
    <row r="32" spans="1:18">
      <c r="A32" s="597">
        <v>1</v>
      </c>
      <c r="B32" s="157" t="s">
        <v>27</v>
      </c>
      <c r="C32" s="157">
        <v>0</v>
      </c>
      <c r="D32" s="147">
        <v>0</v>
      </c>
      <c r="E32" s="157">
        <v>0</v>
      </c>
      <c r="F32" s="147">
        <v>0</v>
      </c>
      <c r="G32" s="157">
        <v>0</v>
      </c>
      <c r="H32" s="147">
        <v>0</v>
      </c>
      <c r="I32" s="157">
        <v>0</v>
      </c>
      <c r="J32" s="147">
        <v>0</v>
      </c>
      <c r="K32" s="157">
        <v>0</v>
      </c>
      <c r="L32" s="147">
        <v>0</v>
      </c>
      <c r="M32" s="157">
        <v>625</v>
      </c>
      <c r="N32" s="147">
        <v>177.39</v>
      </c>
      <c r="O32" s="157">
        <v>0</v>
      </c>
      <c r="P32" s="365">
        <v>0</v>
      </c>
      <c r="Q32" s="179">
        <f t="shared" si="0"/>
        <v>625</v>
      </c>
      <c r="R32" s="180">
        <f t="shared" si="0"/>
        <v>177.39</v>
      </c>
    </row>
    <row r="33" spans="1:18">
      <c r="A33" s="598" t="s">
        <v>123</v>
      </c>
      <c r="B33" s="412" t="s">
        <v>54</v>
      </c>
      <c r="C33" s="412">
        <v>0</v>
      </c>
      <c r="D33" s="413">
        <v>0</v>
      </c>
      <c r="E33" s="412">
        <v>0</v>
      </c>
      <c r="F33" s="413">
        <v>0</v>
      </c>
      <c r="G33" s="412">
        <v>0</v>
      </c>
      <c r="H33" s="413">
        <v>0</v>
      </c>
      <c r="I33" s="412">
        <v>0</v>
      </c>
      <c r="J33" s="413">
        <v>0</v>
      </c>
      <c r="K33" s="412">
        <v>0</v>
      </c>
      <c r="L33" s="413">
        <v>0</v>
      </c>
      <c r="M33" s="412">
        <v>625</v>
      </c>
      <c r="N33" s="413">
        <v>177.39</v>
      </c>
      <c r="O33" s="412">
        <v>0</v>
      </c>
      <c r="P33" s="414">
        <v>0</v>
      </c>
      <c r="Q33" s="415">
        <f t="shared" si="0"/>
        <v>625</v>
      </c>
      <c r="R33" s="316">
        <f t="shared" si="0"/>
        <v>177.39</v>
      </c>
    </row>
    <row r="34" spans="1:18">
      <c r="A34" s="597">
        <v>1</v>
      </c>
      <c r="B34" s="157" t="s">
        <v>28</v>
      </c>
      <c r="C34" s="157">
        <v>0</v>
      </c>
      <c r="D34" s="147">
        <v>0</v>
      </c>
      <c r="E34" s="157">
        <v>0</v>
      </c>
      <c r="F34" s="147">
        <v>0</v>
      </c>
      <c r="G34" s="157">
        <v>5</v>
      </c>
      <c r="H34" s="147">
        <v>41</v>
      </c>
      <c r="I34" s="157">
        <v>0</v>
      </c>
      <c r="J34" s="147">
        <v>0</v>
      </c>
      <c r="K34" s="157">
        <v>0</v>
      </c>
      <c r="L34" s="147">
        <v>0</v>
      </c>
      <c r="M34" s="157">
        <v>17</v>
      </c>
      <c r="N34" s="147">
        <v>116.8</v>
      </c>
      <c r="O34" s="157">
        <v>0</v>
      </c>
      <c r="P34" s="365">
        <v>0</v>
      </c>
      <c r="Q34" s="179">
        <f t="shared" si="0"/>
        <v>22</v>
      </c>
      <c r="R34" s="180">
        <f t="shared" si="0"/>
        <v>157.80000000000001</v>
      </c>
    </row>
    <row r="35" spans="1:18">
      <c r="A35" s="598" t="s">
        <v>553</v>
      </c>
      <c r="B35" s="412" t="s">
        <v>54</v>
      </c>
      <c r="C35" s="416">
        <f>C34</f>
        <v>0</v>
      </c>
      <c r="D35" s="417">
        <f t="shared" ref="D35:R35" si="1">D34</f>
        <v>0</v>
      </c>
      <c r="E35" s="416">
        <f t="shared" si="1"/>
        <v>0</v>
      </c>
      <c r="F35" s="417">
        <f t="shared" si="1"/>
        <v>0</v>
      </c>
      <c r="G35" s="416">
        <f t="shared" si="1"/>
        <v>5</v>
      </c>
      <c r="H35" s="417">
        <f t="shared" si="1"/>
        <v>41</v>
      </c>
      <c r="I35" s="416">
        <f t="shared" si="1"/>
        <v>0</v>
      </c>
      <c r="J35" s="417">
        <f t="shared" si="1"/>
        <v>0</v>
      </c>
      <c r="K35" s="416">
        <f t="shared" si="1"/>
        <v>0</v>
      </c>
      <c r="L35" s="417">
        <f t="shared" si="1"/>
        <v>0</v>
      </c>
      <c r="M35" s="416">
        <f t="shared" si="1"/>
        <v>17</v>
      </c>
      <c r="N35" s="417">
        <f t="shared" si="1"/>
        <v>116.8</v>
      </c>
      <c r="O35" s="416">
        <f t="shared" si="1"/>
        <v>0</v>
      </c>
      <c r="P35" s="418">
        <f t="shared" si="1"/>
        <v>0</v>
      </c>
      <c r="Q35" s="419">
        <f t="shared" si="1"/>
        <v>22</v>
      </c>
      <c r="R35" s="420">
        <f t="shared" si="1"/>
        <v>157.80000000000001</v>
      </c>
    </row>
    <row r="36" spans="1:18">
      <c r="A36" s="599" t="s">
        <v>519</v>
      </c>
      <c r="B36" s="600" t="s">
        <v>54</v>
      </c>
      <c r="C36" s="415">
        <f>C22+C31+C33+C35</f>
        <v>0</v>
      </c>
      <c r="D36" s="316">
        <f t="shared" ref="D36:R36" si="2">D22+D31+D33+D35</f>
        <v>0</v>
      </c>
      <c r="E36" s="415">
        <f t="shared" si="2"/>
        <v>16</v>
      </c>
      <c r="F36" s="316">
        <f t="shared" si="2"/>
        <v>24.16</v>
      </c>
      <c r="G36" s="415">
        <f t="shared" si="2"/>
        <v>41</v>
      </c>
      <c r="H36" s="316">
        <f t="shared" si="2"/>
        <v>163.63</v>
      </c>
      <c r="I36" s="415">
        <f t="shared" si="2"/>
        <v>1</v>
      </c>
      <c r="J36" s="316">
        <f t="shared" si="2"/>
        <v>0.03</v>
      </c>
      <c r="K36" s="415">
        <f t="shared" si="2"/>
        <v>0</v>
      </c>
      <c r="L36" s="316">
        <f t="shared" si="2"/>
        <v>0</v>
      </c>
      <c r="M36" s="415">
        <f t="shared" si="2"/>
        <v>642</v>
      </c>
      <c r="N36" s="316">
        <f t="shared" si="2"/>
        <v>294.19</v>
      </c>
      <c r="O36" s="415">
        <f t="shared" si="2"/>
        <v>172</v>
      </c>
      <c r="P36" s="316">
        <f t="shared" si="2"/>
        <v>970.81</v>
      </c>
      <c r="Q36" s="415">
        <f t="shared" si="2"/>
        <v>700</v>
      </c>
      <c r="R36" s="316">
        <f t="shared" si="2"/>
        <v>482.01</v>
      </c>
    </row>
  </sheetData>
  <mergeCells count="13">
    <mergeCell ref="A1:R1"/>
    <mergeCell ref="K4:L4"/>
    <mergeCell ref="M4:N4"/>
    <mergeCell ref="O4:P4"/>
    <mergeCell ref="Q4:R4"/>
    <mergeCell ref="A3:R3"/>
    <mergeCell ref="A4:A5"/>
    <mergeCell ref="B4:B5"/>
    <mergeCell ref="C4:D4"/>
    <mergeCell ref="E4:F4"/>
    <mergeCell ref="G4:H4"/>
    <mergeCell ref="I4:J4"/>
    <mergeCell ref="A2:R2"/>
  </mergeCells>
  <pageMargins left="0.25" right="0.25" top="0.75" bottom="0.75" header="0.3" footer="0.3"/>
  <pageSetup scale="85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>
  <dimension ref="A1:AA34"/>
  <sheetViews>
    <sheetView tabSelected="1" workbookViewId="0">
      <selection sqref="A1:AA33"/>
    </sheetView>
  </sheetViews>
  <sheetFormatPr defaultRowHeight="15"/>
  <cols>
    <col min="1" max="1" width="4.7109375" customWidth="1"/>
    <col min="2" max="2" width="9" customWidth="1"/>
    <col min="3" max="3" width="6.28515625" style="2" customWidth="1"/>
    <col min="4" max="4" width="6.7109375" bestFit="1" customWidth="1"/>
    <col min="5" max="5" width="9.5703125" style="18" customWidth="1"/>
    <col min="6" max="6" width="4.42578125" style="246" customWidth="1"/>
    <col min="7" max="7" width="7.28515625" style="18" customWidth="1"/>
    <col min="8" max="8" width="7.28515625" style="246" bestFit="1" customWidth="1"/>
    <col min="9" max="9" width="6.140625" style="18" customWidth="1"/>
    <col min="10" max="10" width="6.7109375" style="246" bestFit="1" customWidth="1"/>
    <col min="11" max="11" width="9.5703125" style="18" customWidth="1"/>
    <col min="12" max="12" width="5.5703125" style="246" customWidth="1"/>
    <col min="13" max="13" width="9.5703125" style="18" bestFit="1" customWidth="1"/>
    <col min="14" max="14" width="7.28515625" style="246" customWidth="1"/>
    <col min="15" max="15" width="8.5703125" style="18" customWidth="1"/>
    <col min="16" max="16" width="5.5703125" style="246" bestFit="1" customWidth="1"/>
    <col min="17" max="17" width="8.42578125" style="18" bestFit="1" customWidth="1"/>
    <col min="18" max="18" width="4.42578125" style="246" customWidth="1"/>
    <col min="19" max="19" width="7.28515625" style="18" customWidth="1"/>
    <col min="20" max="20" width="7.28515625" style="246" bestFit="1" customWidth="1"/>
    <col min="21" max="21" width="6.140625" style="18" customWidth="1"/>
    <col min="22" max="22" width="6.7109375" style="246" bestFit="1" customWidth="1"/>
    <col min="23" max="23" width="9.5703125" style="18" bestFit="1" customWidth="1"/>
    <col min="24" max="24" width="5.5703125" customWidth="1"/>
    <col min="25" max="25" width="9.5703125" style="18" bestFit="1" customWidth="1"/>
    <col min="26" max="26" width="7.28515625" style="18" customWidth="1"/>
    <col min="27" max="27" width="8.42578125" style="18" customWidth="1"/>
  </cols>
  <sheetData>
    <row r="1" spans="1:27" ht="25.5" customHeight="1">
      <c r="A1" s="750">
        <v>44</v>
      </c>
      <c r="B1" s="751"/>
      <c r="C1" s="751"/>
      <c r="D1" s="751"/>
      <c r="E1" s="751"/>
      <c r="F1" s="751"/>
      <c r="G1" s="751"/>
      <c r="H1" s="751"/>
      <c r="I1" s="751"/>
      <c r="J1" s="751"/>
      <c r="K1" s="751"/>
      <c r="L1" s="751"/>
      <c r="M1" s="751"/>
      <c r="N1" s="751"/>
      <c r="O1" s="751"/>
      <c r="P1" s="751"/>
      <c r="Q1" s="751"/>
      <c r="R1" s="751"/>
      <c r="S1" s="751"/>
      <c r="T1" s="751"/>
      <c r="U1" s="751"/>
      <c r="V1" s="751"/>
      <c r="W1" s="751"/>
      <c r="X1" s="751"/>
      <c r="Y1" s="751"/>
      <c r="Z1" s="751"/>
      <c r="AA1" s="752"/>
    </row>
    <row r="2" spans="1:27" ht="44.25" customHeight="1">
      <c r="A2" s="1037" t="s">
        <v>582</v>
      </c>
      <c r="B2" s="1038"/>
      <c r="C2" s="1038"/>
      <c r="D2" s="1038"/>
      <c r="E2" s="1038"/>
      <c r="F2" s="1038"/>
      <c r="G2" s="1038"/>
      <c r="H2" s="1038"/>
      <c r="I2" s="1038"/>
      <c r="J2" s="1038"/>
      <c r="K2" s="1038"/>
      <c r="L2" s="1038"/>
      <c r="M2" s="1038"/>
      <c r="N2" s="1038"/>
      <c r="O2" s="1038"/>
      <c r="P2" s="1038"/>
      <c r="Q2" s="1038"/>
      <c r="R2" s="1038"/>
      <c r="S2" s="1038"/>
      <c r="T2" s="1038"/>
      <c r="U2" s="1038"/>
      <c r="V2" s="1038"/>
      <c r="W2" s="1038"/>
      <c r="X2" s="1038"/>
      <c r="Y2" s="1038"/>
      <c r="Z2" s="1038"/>
      <c r="AA2" s="1039"/>
    </row>
    <row r="3" spans="1:27" ht="31.5" customHeight="1">
      <c r="A3" s="774" t="s">
        <v>169</v>
      </c>
      <c r="B3" s="843"/>
      <c r="C3" s="843"/>
      <c r="D3" s="843"/>
      <c r="E3" s="843"/>
      <c r="F3" s="843"/>
      <c r="G3" s="843"/>
      <c r="H3" s="843"/>
      <c r="I3" s="843"/>
      <c r="J3" s="843"/>
      <c r="K3" s="843"/>
      <c r="L3" s="843"/>
      <c r="M3" s="843"/>
      <c r="N3" s="843"/>
      <c r="O3" s="843"/>
      <c r="P3" s="843"/>
      <c r="Q3" s="843"/>
      <c r="R3" s="843"/>
      <c r="S3" s="843"/>
      <c r="T3" s="843"/>
      <c r="U3" s="843"/>
      <c r="V3" s="843"/>
      <c r="W3" s="843"/>
      <c r="X3" s="843"/>
      <c r="Y3" s="843"/>
      <c r="Z3" s="843"/>
      <c r="AA3" s="844"/>
    </row>
    <row r="4" spans="1:27" ht="20.25" customHeight="1">
      <c r="A4" s="784" t="s">
        <v>55</v>
      </c>
      <c r="B4" s="920" t="s">
        <v>60</v>
      </c>
      <c r="C4" s="784" t="s">
        <v>415</v>
      </c>
      <c r="D4" s="920" t="s">
        <v>699</v>
      </c>
      <c r="E4" s="920"/>
      <c r="F4" s="920"/>
      <c r="G4" s="920"/>
      <c r="H4" s="920"/>
      <c r="I4" s="920"/>
      <c r="J4" s="920" t="s">
        <v>418</v>
      </c>
      <c r="K4" s="920"/>
      <c r="L4" s="920"/>
      <c r="M4" s="920"/>
      <c r="N4" s="920"/>
      <c r="O4" s="920"/>
      <c r="P4" s="920" t="s">
        <v>419</v>
      </c>
      <c r="Q4" s="920"/>
      <c r="R4" s="920"/>
      <c r="S4" s="920"/>
      <c r="T4" s="920"/>
      <c r="U4" s="920"/>
      <c r="V4" s="920" t="s">
        <v>150</v>
      </c>
      <c r="W4" s="920"/>
      <c r="X4" s="920"/>
      <c r="Y4" s="920"/>
      <c r="Z4" s="920"/>
      <c r="AA4" s="920"/>
    </row>
    <row r="5" spans="1:27">
      <c r="A5" s="784"/>
      <c r="B5" s="920"/>
      <c r="C5" s="784"/>
      <c r="D5" s="920" t="s">
        <v>70</v>
      </c>
      <c r="E5" s="920"/>
      <c r="F5" s="920" t="s">
        <v>178</v>
      </c>
      <c r="G5" s="920"/>
      <c r="H5" s="920" t="s">
        <v>179</v>
      </c>
      <c r="I5" s="920"/>
      <c r="J5" s="920" t="s">
        <v>70</v>
      </c>
      <c r="K5" s="920"/>
      <c r="L5" s="920" t="s">
        <v>178</v>
      </c>
      <c r="M5" s="920"/>
      <c r="N5" s="920" t="s">
        <v>179</v>
      </c>
      <c r="O5" s="920"/>
      <c r="P5" s="920" t="s">
        <v>70</v>
      </c>
      <c r="Q5" s="920"/>
      <c r="R5" s="920" t="s">
        <v>178</v>
      </c>
      <c r="S5" s="920"/>
      <c r="T5" s="920" t="s">
        <v>179</v>
      </c>
      <c r="U5" s="920"/>
      <c r="V5" s="920" t="s">
        <v>70</v>
      </c>
      <c r="W5" s="920"/>
      <c r="X5" s="920" t="s">
        <v>178</v>
      </c>
      <c r="Y5" s="920"/>
      <c r="Z5" s="920" t="s">
        <v>179</v>
      </c>
      <c r="AA5" s="920"/>
    </row>
    <row r="6" spans="1:27" s="246" customFormat="1">
      <c r="A6" s="784"/>
      <c r="B6" s="920"/>
      <c r="C6" s="784"/>
      <c r="D6" s="577" t="s">
        <v>66</v>
      </c>
      <c r="E6" s="577" t="s">
        <v>411</v>
      </c>
      <c r="F6" s="577" t="s">
        <v>66</v>
      </c>
      <c r="G6" s="577" t="s">
        <v>411</v>
      </c>
      <c r="H6" s="577" t="s">
        <v>66</v>
      </c>
      <c r="I6" s="577" t="s">
        <v>411</v>
      </c>
      <c r="J6" s="577" t="s">
        <v>66</v>
      </c>
      <c r="K6" s="577" t="s">
        <v>411</v>
      </c>
      <c r="L6" s="577" t="s">
        <v>66</v>
      </c>
      <c r="M6" s="577" t="s">
        <v>411</v>
      </c>
      <c r="N6" s="577" t="s">
        <v>66</v>
      </c>
      <c r="O6" s="577" t="s">
        <v>411</v>
      </c>
      <c r="P6" s="577" t="s">
        <v>66</v>
      </c>
      <c r="Q6" s="577" t="s">
        <v>411</v>
      </c>
      <c r="R6" s="577" t="s">
        <v>66</v>
      </c>
      <c r="S6" s="577" t="s">
        <v>411</v>
      </c>
      <c r="T6" s="577" t="s">
        <v>66</v>
      </c>
      <c r="U6" s="577" t="s">
        <v>411</v>
      </c>
      <c r="V6" s="577" t="s">
        <v>66</v>
      </c>
      <c r="W6" s="577" t="s">
        <v>411</v>
      </c>
      <c r="X6" s="577" t="s">
        <v>66</v>
      </c>
      <c r="Y6" s="577" t="s">
        <v>411</v>
      </c>
      <c r="Z6" s="577" t="s">
        <v>66</v>
      </c>
      <c r="AA6" s="577" t="s">
        <v>411</v>
      </c>
    </row>
    <row r="7" spans="1:27">
      <c r="A7" s="221">
        <v>1</v>
      </c>
      <c r="B7" s="221" t="s">
        <v>5</v>
      </c>
      <c r="C7" s="421">
        <v>6</v>
      </c>
      <c r="D7" s="179">
        <f>'ACP Target AGRI'!W6</f>
        <v>1161</v>
      </c>
      <c r="E7" s="179">
        <f>'ACP Target AGRI'!X6</f>
        <v>1248.19</v>
      </c>
      <c r="F7" s="179">
        <v>6</v>
      </c>
      <c r="G7" s="180">
        <v>8.5</v>
      </c>
      <c r="H7" s="180">
        <f>F7/D7*100</f>
        <v>0.516795865633075</v>
      </c>
      <c r="I7" s="180">
        <f>G7/E7*100</f>
        <v>0.6809860678262124</v>
      </c>
      <c r="J7" s="179">
        <f>'ACP Target MSME'!U6</f>
        <v>451</v>
      </c>
      <c r="K7" s="179">
        <f>'ACP Target MSME'!V6</f>
        <v>593.42999999999995</v>
      </c>
      <c r="L7" s="179">
        <v>89</v>
      </c>
      <c r="M7" s="180">
        <v>1938.29</v>
      </c>
      <c r="N7" s="180">
        <f>L7/J7*100</f>
        <v>19.733924611973393</v>
      </c>
      <c r="O7" s="180">
        <f>M7/K7*100</f>
        <v>326.62487572249466</v>
      </c>
      <c r="P7" s="179">
        <f>'ACP Target OPS'!Q6</f>
        <v>81</v>
      </c>
      <c r="Q7" s="179">
        <f>'ACP Target OPS'!R6</f>
        <v>588.98</v>
      </c>
      <c r="R7" s="179">
        <v>0</v>
      </c>
      <c r="S7" s="180">
        <v>0</v>
      </c>
      <c r="T7" s="180">
        <f>R7/P7*100</f>
        <v>0</v>
      </c>
      <c r="U7" s="180">
        <f>S7/Q7*100</f>
        <v>0</v>
      </c>
      <c r="V7" s="179">
        <f>D7+J7+P7</f>
        <v>1693</v>
      </c>
      <c r="W7" s="180">
        <f>E7+K7+Q7</f>
        <v>2430.6</v>
      </c>
      <c r="X7" s="179">
        <f t="shared" ref="X7:Y22" si="0">F7+L7+R7</f>
        <v>95</v>
      </c>
      <c r="Y7" s="180">
        <f>G7+M7+S7</f>
        <v>1946.79</v>
      </c>
      <c r="Z7" s="180">
        <f>X7/V7*100</f>
        <v>5.6113408151210864</v>
      </c>
      <c r="AA7" s="180">
        <f>Y7/W7*100</f>
        <v>80.095038262157487</v>
      </c>
    </row>
    <row r="8" spans="1:27">
      <c r="A8" s="221">
        <v>2</v>
      </c>
      <c r="B8" s="221" t="s">
        <v>6</v>
      </c>
      <c r="C8" s="421">
        <v>5</v>
      </c>
      <c r="D8" s="179">
        <f>'ACP Target AGRI'!W7</f>
        <v>1460</v>
      </c>
      <c r="E8" s="180">
        <f>'ACP Target AGRI'!X7</f>
        <v>1763.52</v>
      </c>
      <c r="F8" s="179">
        <v>3</v>
      </c>
      <c r="G8" s="180">
        <v>17.89</v>
      </c>
      <c r="H8" s="180">
        <f t="shared" ref="H8:I33" si="1">F8/D8*100</f>
        <v>0.20547945205479451</v>
      </c>
      <c r="I8" s="180">
        <f t="shared" si="1"/>
        <v>1.0144483759753222</v>
      </c>
      <c r="J8" s="179">
        <f>'ACP Target MSME'!U7</f>
        <v>490</v>
      </c>
      <c r="K8" s="180">
        <f>'ACP Target MSME'!V7</f>
        <v>538.08000000000004</v>
      </c>
      <c r="L8" s="179">
        <v>27</v>
      </c>
      <c r="M8" s="180">
        <v>78.02000000000001</v>
      </c>
      <c r="N8" s="180">
        <f t="shared" ref="N8:O33" si="2">L8/J8*100</f>
        <v>5.5102040816326534</v>
      </c>
      <c r="O8" s="180">
        <f t="shared" si="2"/>
        <v>14.499702646446627</v>
      </c>
      <c r="P8" s="179">
        <f>'ACP Target OPS'!Q7</f>
        <v>95</v>
      </c>
      <c r="Q8" s="180">
        <f>'ACP Target OPS'!R7</f>
        <v>152.94</v>
      </c>
      <c r="R8" s="179">
        <v>0</v>
      </c>
      <c r="S8" s="180">
        <v>0</v>
      </c>
      <c r="T8" s="180">
        <f t="shared" ref="T8:U33" si="3">R8/P8*100</f>
        <v>0</v>
      </c>
      <c r="U8" s="180">
        <f t="shared" si="3"/>
        <v>0</v>
      </c>
      <c r="V8" s="179">
        <f t="shared" ref="V8:Y33" si="4">D8+J8+P8</f>
        <v>2045</v>
      </c>
      <c r="W8" s="180">
        <f t="shared" si="4"/>
        <v>2454.54</v>
      </c>
      <c r="X8" s="179">
        <f t="shared" si="0"/>
        <v>30</v>
      </c>
      <c r="Y8" s="180">
        <f t="shared" si="0"/>
        <v>95.910000000000011</v>
      </c>
      <c r="Z8" s="180">
        <f t="shared" ref="Z8:AA33" si="5">X8/V8*100</f>
        <v>1.4669926650366749</v>
      </c>
      <c r="AA8" s="180">
        <f t="shared" si="5"/>
        <v>3.9074531276736177</v>
      </c>
    </row>
    <row r="9" spans="1:27">
      <c r="A9" s="221">
        <v>3</v>
      </c>
      <c r="B9" s="221" t="s">
        <v>7</v>
      </c>
      <c r="C9" s="421">
        <v>1</v>
      </c>
      <c r="D9" s="179">
        <f>'ACP Target AGRI'!W8</f>
        <v>410</v>
      </c>
      <c r="E9" s="180">
        <f>'ACP Target AGRI'!X8</f>
        <v>421.21</v>
      </c>
      <c r="F9" s="179">
        <v>0</v>
      </c>
      <c r="G9" s="180">
        <v>0</v>
      </c>
      <c r="H9" s="180">
        <f t="shared" si="1"/>
        <v>0</v>
      </c>
      <c r="I9" s="180">
        <f t="shared" si="1"/>
        <v>0</v>
      </c>
      <c r="J9" s="179">
        <f>'ACP Target MSME'!U8</f>
        <v>274</v>
      </c>
      <c r="K9" s="180">
        <f>'ACP Target MSME'!V8</f>
        <v>290.35000000000002</v>
      </c>
      <c r="L9" s="179">
        <v>41</v>
      </c>
      <c r="M9" s="180">
        <v>238.5</v>
      </c>
      <c r="N9" s="180">
        <f t="shared" si="2"/>
        <v>14.963503649635038</v>
      </c>
      <c r="O9" s="180">
        <f t="shared" si="2"/>
        <v>82.142242121577397</v>
      </c>
      <c r="P9" s="179">
        <f>'ACP Target OPS'!Q8</f>
        <v>31</v>
      </c>
      <c r="Q9" s="180">
        <f>'ACP Target OPS'!R8</f>
        <v>152.4</v>
      </c>
      <c r="R9" s="179">
        <v>1</v>
      </c>
      <c r="S9" s="180">
        <v>40</v>
      </c>
      <c r="T9" s="180">
        <f t="shared" si="3"/>
        <v>3.225806451612903</v>
      </c>
      <c r="U9" s="180">
        <f t="shared" si="3"/>
        <v>26.246719160104988</v>
      </c>
      <c r="V9" s="179">
        <f t="shared" si="4"/>
        <v>715</v>
      </c>
      <c r="W9" s="180">
        <f t="shared" si="4"/>
        <v>863.95999999999992</v>
      </c>
      <c r="X9" s="179">
        <f t="shared" si="0"/>
        <v>42</v>
      </c>
      <c r="Y9" s="180">
        <f t="shared" si="0"/>
        <v>278.5</v>
      </c>
      <c r="Z9" s="180">
        <f t="shared" si="5"/>
        <v>5.8741258741258742</v>
      </c>
      <c r="AA9" s="180">
        <f t="shared" si="5"/>
        <v>32.235288670771801</v>
      </c>
    </row>
    <row r="10" spans="1:27">
      <c r="A10" s="221">
        <v>4</v>
      </c>
      <c r="B10" s="221" t="s">
        <v>8</v>
      </c>
      <c r="C10" s="421">
        <v>10</v>
      </c>
      <c r="D10" s="179">
        <f>'ACP Target AGRI'!W9</f>
        <v>1728</v>
      </c>
      <c r="E10" s="180">
        <f>'ACP Target AGRI'!X9</f>
        <v>2156.77</v>
      </c>
      <c r="F10" s="179">
        <v>72</v>
      </c>
      <c r="G10" s="180">
        <v>206.43</v>
      </c>
      <c r="H10" s="180">
        <f t="shared" si="1"/>
        <v>4.1666666666666661</v>
      </c>
      <c r="I10" s="180">
        <f t="shared" si="1"/>
        <v>9.5712570185972545</v>
      </c>
      <c r="J10" s="179">
        <f>'ACP Target MSME'!U9</f>
        <v>498</v>
      </c>
      <c r="K10" s="180">
        <f>'ACP Target MSME'!V9</f>
        <v>806.18</v>
      </c>
      <c r="L10" s="179">
        <v>262</v>
      </c>
      <c r="M10" s="180">
        <v>624.13000000000011</v>
      </c>
      <c r="N10" s="180">
        <f t="shared" si="2"/>
        <v>52.610441767068274</v>
      </c>
      <c r="O10" s="180">
        <f t="shared" si="2"/>
        <v>77.418194447890059</v>
      </c>
      <c r="P10" s="179">
        <f>'ACP Target OPS'!Q9</f>
        <v>87</v>
      </c>
      <c r="Q10" s="180">
        <f>'ACP Target OPS'!R9</f>
        <v>375.85</v>
      </c>
      <c r="R10" s="179">
        <v>0</v>
      </c>
      <c r="S10" s="180">
        <v>11.3</v>
      </c>
      <c r="T10" s="180">
        <f t="shared" si="3"/>
        <v>0</v>
      </c>
      <c r="U10" s="180">
        <f t="shared" si="3"/>
        <v>3.0065185579353466</v>
      </c>
      <c r="V10" s="179">
        <f t="shared" si="4"/>
        <v>2313</v>
      </c>
      <c r="W10" s="180">
        <f t="shared" si="4"/>
        <v>3338.7999999999997</v>
      </c>
      <c r="X10" s="179">
        <f t="shared" si="0"/>
        <v>334</v>
      </c>
      <c r="Y10" s="180">
        <f t="shared" si="0"/>
        <v>841.86000000000013</v>
      </c>
      <c r="Z10" s="180">
        <f t="shared" si="5"/>
        <v>14.440121054907046</v>
      </c>
      <c r="AA10" s="180">
        <f t="shared" si="5"/>
        <v>25.21444830478017</v>
      </c>
    </row>
    <row r="11" spans="1:27">
      <c r="A11" s="221">
        <v>5</v>
      </c>
      <c r="B11" s="221" t="s">
        <v>9</v>
      </c>
      <c r="C11" s="421">
        <v>8</v>
      </c>
      <c r="D11" s="179">
        <f>'ACP Target AGRI'!W10</f>
        <v>1506</v>
      </c>
      <c r="E11" s="180">
        <f>'ACP Target AGRI'!X10</f>
        <v>2269.79</v>
      </c>
      <c r="F11" s="179">
        <v>0</v>
      </c>
      <c r="G11" s="180">
        <v>0</v>
      </c>
      <c r="H11" s="180">
        <f t="shared" si="1"/>
        <v>0</v>
      </c>
      <c r="I11" s="180">
        <f t="shared" si="1"/>
        <v>0</v>
      </c>
      <c r="J11" s="179">
        <f>'ACP Target MSME'!U10</f>
        <v>401</v>
      </c>
      <c r="K11" s="180">
        <f>'ACP Target MSME'!V10</f>
        <v>625.48</v>
      </c>
      <c r="L11" s="179">
        <v>26</v>
      </c>
      <c r="M11" s="180">
        <v>94.39</v>
      </c>
      <c r="N11" s="180">
        <f t="shared" si="2"/>
        <v>6.4837905236907734</v>
      </c>
      <c r="O11" s="180">
        <f t="shared" si="2"/>
        <v>15.090810257722071</v>
      </c>
      <c r="P11" s="179">
        <f>'ACP Target OPS'!Q10</f>
        <v>148</v>
      </c>
      <c r="Q11" s="180">
        <f>'ACP Target OPS'!R10</f>
        <v>253.41</v>
      </c>
      <c r="R11" s="179">
        <v>0</v>
      </c>
      <c r="S11" s="180">
        <v>0</v>
      </c>
      <c r="T11" s="180">
        <f t="shared" si="3"/>
        <v>0</v>
      </c>
      <c r="U11" s="180">
        <f t="shared" si="3"/>
        <v>0</v>
      </c>
      <c r="V11" s="179">
        <f t="shared" si="4"/>
        <v>2055</v>
      </c>
      <c r="W11" s="180">
        <f t="shared" si="4"/>
        <v>3148.68</v>
      </c>
      <c r="X11" s="179">
        <f t="shared" si="0"/>
        <v>26</v>
      </c>
      <c r="Y11" s="180">
        <f t="shared" si="0"/>
        <v>94.39</v>
      </c>
      <c r="Z11" s="180">
        <f t="shared" si="5"/>
        <v>1.2652068126520681</v>
      </c>
      <c r="AA11" s="180">
        <f t="shared" si="5"/>
        <v>2.9977641424342902</v>
      </c>
    </row>
    <row r="12" spans="1:27" s="183" customFormat="1">
      <c r="A12" s="583">
        <v>6</v>
      </c>
      <c r="B12" s="583" t="s">
        <v>11</v>
      </c>
      <c r="C12" s="192">
        <v>3</v>
      </c>
      <c r="D12" s="322">
        <f>'ACP Target AGRI'!W11</f>
        <v>816</v>
      </c>
      <c r="E12" s="97">
        <f>'ACP Target AGRI'!X11</f>
        <v>863.46</v>
      </c>
      <c r="F12" s="322">
        <v>0</v>
      </c>
      <c r="G12" s="97">
        <v>0</v>
      </c>
      <c r="H12" s="97">
        <f t="shared" si="1"/>
        <v>0</v>
      </c>
      <c r="I12" s="97">
        <f t="shared" si="1"/>
        <v>0</v>
      </c>
      <c r="J12" s="322">
        <f>'ACP Target MSME'!U11</f>
        <v>368</v>
      </c>
      <c r="K12" s="97">
        <f>'ACP Target MSME'!V11</f>
        <v>401.74</v>
      </c>
      <c r="L12" s="322">
        <v>6</v>
      </c>
      <c r="M12" s="97">
        <v>27.13</v>
      </c>
      <c r="N12" s="97">
        <f t="shared" si="2"/>
        <v>1.6304347826086956</v>
      </c>
      <c r="O12" s="97">
        <f t="shared" si="2"/>
        <v>6.7531239109872052</v>
      </c>
      <c r="P12" s="322">
        <f>'ACP Target OPS'!Q11</f>
        <v>46</v>
      </c>
      <c r="Q12" s="97">
        <f>'ACP Target OPS'!R11</f>
        <v>338.08</v>
      </c>
      <c r="R12" s="322">
        <v>1</v>
      </c>
      <c r="S12" s="97">
        <v>15</v>
      </c>
      <c r="T12" s="97">
        <f t="shared" si="3"/>
        <v>2.1739130434782608</v>
      </c>
      <c r="U12" s="97">
        <f t="shared" si="3"/>
        <v>4.436819687647894</v>
      </c>
      <c r="V12" s="322">
        <f t="shared" si="4"/>
        <v>1230</v>
      </c>
      <c r="W12" s="97">
        <f t="shared" si="4"/>
        <v>1603.28</v>
      </c>
      <c r="X12" s="322">
        <f t="shared" si="0"/>
        <v>7</v>
      </c>
      <c r="Y12" s="97">
        <f t="shared" si="0"/>
        <v>42.129999999999995</v>
      </c>
      <c r="Z12" s="97">
        <f t="shared" si="5"/>
        <v>0.56910569105691056</v>
      </c>
      <c r="AA12" s="97">
        <f t="shared" si="5"/>
        <v>2.6277381368195201</v>
      </c>
    </row>
    <row r="13" spans="1:27">
      <c r="A13" s="221">
        <v>7</v>
      </c>
      <c r="B13" s="221" t="s">
        <v>12</v>
      </c>
      <c r="C13" s="421">
        <v>1</v>
      </c>
      <c r="D13" s="179">
        <f>'ACP Target AGRI'!W12</f>
        <v>267</v>
      </c>
      <c r="E13" s="180">
        <f>'ACP Target AGRI'!X12</f>
        <v>235.8</v>
      </c>
      <c r="F13" s="179">
        <v>4</v>
      </c>
      <c r="G13" s="180">
        <v>3.42</v>
      </c>
      <c r="H13" s="180">
        <f t="shared" si="1"/>
        <v>1.4981273408239701</v>
      </c>
      <c r="I13" s="180">
        <f t="shared" si="1"/>
        <v>1.4503816793893129</v>
      </c>
      <c r="J13" s="179">
        <f>'ACP Target MSME'!U12</f>
        <v>158</v>
      </c>
      <c r="K13" s="180">
        <f>'ACP Target MSME'!V12</f>
        <v>175.5</v>
      </c>
      <c r="L13" s="179">
        <v>151</v>
      </c>
      <c r="M13" s="180">
        <v>430.89</v>
      </c>
      <c r="N13" s="180">
        <f t="shared" si="2"/>
        <v>95.569620253164558</v>
      </c>
      <c r="O13" s="180">
        <f t="shared" si="2"/>
        <v>245.52136752136752</v>
      </c>
      <c r="P13" s="179">
        <f>'ACP Target OPS'!Q12</f>
        <v>21</v>
      </c>
      <c r="Q13" s="180">
        <f>'ACP Target OPS'!R12</f>
        <v>79.08</v>
      </c>
      <c r="R13" s="179">
        <v>5</v>
      </c>
      <c r="S13" s="180">
        <v>54.11</v>
      </c>
      <c r="T13" s="180">
        <f t="shared" si="3"/>
        <v>23.809523809523807</v>
      </c>
      <c r="U13" s="180">
        <f t="shared" si="3"/>
        <v>68.424380374304505</v>
      </c>
      <c r="V13" s="179">
        <f t="shared" si="4"/>
        <v>446</v>
      </c>
      <c r="W13" s="180">
        <f t="shared" si="4"/>
        <v>490.38</v>
      </c>
      <c r="X13" s="179">
        <f t="shared" si="0"/>
        <v>160</v>
      </c>
      <c r="Y13" s="180">
        <f t="shared" si="0"/>
        <v>488.42</v>
      </c>
      <c r="Z13" s="180">
        <f t="shared" si="5"/>
        <v>35.874439461883405</v>
      </c>
      <c r="AA13" s="180">
        <f t="shared" si="5"/>
        <v>99.600309963701633</v>
      </c>
    </row>
    <row r="14" spans="1:27">
      <c r="A14" s="221">
        <v>8</v>
      </c>
      <c r="B14" s="221" t="s">
        <v>14</v>
      </c>
      <c r="C14" s="421">
        <v>8</v>
      </c>
      <c r="D14" s="179">
        <f>'ACP Target AGRI'!W13</f>
        <v>1435</v>
      </c>
      <c r="E14" s="180">
        <f>'ACP Target AGRI'!X13</f>
        <v>2208.06</v>
      </c>
      <c r="F14" s="179">
        <v>0</v>
      </c>
      <c r="G14" s="180">
        <v>0</v>
      </c>
      <c r="H14" s="180">
        <f t="shared" si="1"/>
        <v>0</v>
      </c>
      <c r="I14" s="180">
        <f t="shared" si="1"/>
        <v>0</v>
      </c>
      <c r="J14" s="179">
        <f>'ACP Target MSME'!U13</f>
        <v>469</v>
      </c>
      <c r="K14" s="180">
        <f>'ACP Target MSME'!V13</f>
        <v>508.7</v>
      </c>
      <c r="L14" s="179">
        <v>5</v>
      </c>
      <c r="M14" s="180">
        <v>1.55</v>
      </c>
      <c r="N14" s="180">
        <f t="shared" si="2"/>
        <v>1.0660980810234542</v>
      </c>
      <c r="O14" s="180">
        <f t="shared" si="2"/>
        <v>0.30469825044230392</v>
      </c>
      <c r="P14" s="179">
        <f>'ACP Target OPS'!Q13</f>
        <v>148</v>
      </c>
      <c r="Q14" s="180">
        <f>'ACP Target OPS'!R13</f>
        <v>530.49</v>
      </c>
      <c r="R14" s="179">
        <v>0</v>
      </c>
      <c r="S14" s="180">
        <v>0</v>
      </c>
      <c r="T14" s="180">
        <f t="shared" si="3"/>
        <v>0</v>
      </c>
      <c r="U14" s="180">
        <f t="shared" si="3"/>
        <v>0</v>
      </c>
      <c r="V14" s="179">
        <f t="shared" si="4"/>
        <v>2052</v>
      </c>
      <c r="W14" s="180">
        <f t="shared" si="4"/>
        <v>3247.25</v>
      </c>
      <c r="X14" s="179">
        <f t="shared" si="0"/>
        <v>5</v>
      </c>
      <c r="Y14" s="180">
        <f t="shared" si="0"/>
        <v>1.55</v>
      </c>
      <c r="Z14" s="180">
        <f t="shared" si="5"/>
        <v>0.24366471734892786</v>
      </c>
      <c r="AA14" s="180">
        <f t="shared" si="5"/>
        <v>4.77326968973747E-2</v>
      </c>
    </row>
    <row r="15" spans="1:27">
      <c r="A15" s="221">
        <v>9</v>
      </c>
      <c r="B15" s="221" t="s">
        <v>15</v>
      </c>
      <c r="C15" s="421">
        <v>1</v>
      </c>
      <c r="D15" s="179">
        <f>'ACP Target AGRI'!W14</f>
        <v>299</v>
      </c>
      <c r="E15" s="180">
        <f>'ACP Target AGRI'!X14</f>
        <v>315.49</v>
      </c>
      <c r="F15" s="179">
        <v>365</v>
      </c>
      <c r="G15" s="180">
        <v>239.5</v>
      </c>
      <c r="H15" s="180">
        <f t="shared" si="1"/>
        <v>122.07357859531773</v>
      </c>
      <c r="I15" s="180">
        <f t="shared" si="1"/>
        <v>75.913658119116292</v>
      </c>
      <c r="J15" s="179">
        <f>'ACP Target MSME'!U14</f>
        <v>224</v>
      </c>
      <c r="K15" s="180">
        <f>'ACP Target MSME'!V14</f>
        <v>290.35000000000002</v>
      </c>
      <c r="L15" s="179">
        <v>792</v>
      </c>
      <c r="M15" s="180">
        <v>7902.96</v>
      </c>
      <c r="N15" s="180">
        <f t="shared" si="2"/>
        <v>353.57142857142856</v>
      </c>
      <c r="O15" s="180">
        <f t="shared" si="2"/>
        <v>2721.8736008265887</v>
      </c>
      <c r="P15" s="179">
        <f>'ACP Target OPS'!Q14</f>
        <v>31</v>
      </c>
      <c r="Q15" s="180">
        <f>'ACP Target OPS'!R14</f>
        <v>140.54</v>
      </c>
      <c r="R15" s="179">
        <v>46</v>
      </c>
      <c r="S15" s="180">
        <v>26.41</v>
      </c>
      <c r="T15" s="180">
        <f t="shared" si="3"/>
        <v>148.38709677419354</v>
      </c>
      <c r="U15" s="180">
        <f t="shared" si="3"/>
        <v>18.791803045396328</v>
      </c>
      <c r="V15" s="179">
        <f t="shared" si="4"/>
        <v>554</v>
      </c>
      <c r="W15" s="180">
        <f t="shared" si="4"/>
        <v>746.38</v>
      </c>
      <c r="X15" s="179">
        <f t="shared" si="0"/>
        <v>1203</v>
      </c>
      <c r="Y15" s="180">
        <f t="shared" si="0"/>
        <v>8168.87</v>
      </c>
      <c r="Z15" s="180">
        <f t="shared" si="5"/>
        <v>217.14801444043323</v>
      </c>
      <c r="AA15" s="180">
        <f t="shared" si="5"/>
        <v>1094.4652857793617</v>
      </c>
    </row>
    <row r="16" spans="1:27" s="183" customFormat="1">
      <c r="A16" s="583">
        <v>10</v>
      </c>
      <c r="B16" s="583" t="s">
        <v>16</v>
      </c>
      <c r="C16" s="192">
        <v>62</v>
      </c>
      <c r="D16" s="322">
        <f>'ACP Target AGRI'!W15</f>
        <v>14251</v>
      </c>
      <c r="E16" s="97">
        <f>'ACP Target AGRI'!X15</f>
        <v>20088.759999999998</v>
      </c>
      <c r="F16" s="322">
        <v>19</v>
      </c>
      <c r="G16" s="97">
        <v>25.180000000000003</v>
      </c>
      <c r="H16" s="97">
        <f t="shared" si="1"/>
        <v>0.13332397726475337</v>
      </c>
      <c r="I16" s="97">
        <f t="shared" si="1"/>
        <v>0.12534372455044515</v>
      </c>
      <c r="J16" s="322">
        <f>'ACP Target MSME'!U15</f>
        <v>4159</v>
      </c>
      <c r="K16" s="97">
        <f>'ACP Target MSME'!V15</f>
        <v>6212.05</v>
      </c>
      <c r="L16" s="322">
        <v>302</v>
      </c>
      <c r="M16" s="97">
        <v>570.16999999999996</v>
      </c>
      <c r="N16" s="97">
        <f t="shared" si="2"/>
        <v>7.2613609040634772</v>
      </c>
      <c r="O16" s="97">
        <f t="shared" si="2"/>
        <v>9.1784515578593204</v>
      </c>
      <c r="P16" s="322">
        <f>'ACP Target OPS'!Q15</f>
        <v>1142</v>
      </c>
      <c r="Q16" s="97">
        <f>'ACP Target OPS'!R15</f>
        <v>2224.9899999999998</v>
      </c>
      <c r="R16" s="322">
        <v>0</v>
      </c>
      <c r="S16" s="97">
        <v>0</v>
      </c>
      <c r="T16" s="97">
        <f t="shared" si="3"/>
        <v>0</v>
      </c>
      <c r="U16" s="97">
        <f t="shared" si="3"/>
        <v>0</v>
      </c>
      <c r="V16" s="322">
        <f t="shared" si="4"/>
        <v>19552</v>
      </c>
      <c r="W16" s="97">
        <f t="shared" si="4"/>
        <v>28525.799999999996</v>
      </c>
      <c r="X16" s="322">
        <f t="shared" si="0"/>
        <v>321</v>
      </c>
      <c r="Y16" s="97">
        <f t="shared" si="0"/>
        <v>595.34999999999991</v>
      </c>
      <c r="Z16" s="97">
        <f t="shared" si="5"/>
        <v>1.6417757774140753</v>
      </c>
      <c r="AA16" s="97">
        <f t="shared" si="5"/>
        <v>2.0870580316765874</v>
      </c>
    </row>
    <row r="17" spans="1:27">
      <c r="A17" s="221">
        <v>11</v>
      </c>
      <c r="B17" s="221" t="s">
        <v>19</v>
      </c>
      <c r="C17" s="421">
        <v>2</v>
      </c>
      <c r="D17" s="179">
        <f>'ACP Target AGRI'!W16</f>
        <v>422</v>
      </c>
      <c r="E17" s="180">
        <f>'ACP Target AGRI'!X16</f>
        <v>445.4</v>
      </c>
      <c r="F17" s="179">
        <v>19</v>
      </c>
      <c r="G17" s="180">
        <v>11.1</v>
      </c>
      <c r="H17" s="180">
        <f t="shared" si="1"/>
        <v>4.5023696682464456</v>
      </c>
      <c r="I17" s="180">
        <f t="shared" si="1"/>
        <v>2.4921418949259091</v>
      </c>
      <c r="J17" s="179">
        <f>'ACP Target MSME'!U16</f>
        <v>201</v>
      </c>
      <c r="K17" s="180">
        <f>'ACP Target MSME'!V16</f>
        <v>217.2</v>
      </c>
      <c r="L17" s="179">
        <v>18</v>
      </c>
      <c r="M17" s="180">
        <v>17</v>
      </c>
      <c r="N17" s="180">
        <f t="shared" si="2"/>
        <v>8.9552238805970141</v>
      </c>
      <c r="O17" s="180">
        <f t="shared" si="2"/>
        <v>7.8268876611418055</v>
      </c>
      <c r="P17" s="179">
        <f>'ACP Target OPS'!Q16</f>
        <v>12</v>
      </c>
      <c r="Q17" s="180">
        <f>'ACP Target OPS'!R16</f>
        <v>151.44999999999999</v>
      </c>
      <c r="R17" s="179">
        <v>0</v>
      </c>
      <c r="S17" s="180">
        <v>0</v>
      </c>
      <c r="T17" s="180">
        <f t="shared" si="3"/>
        <v>0</v>
      </c>
      <c r="U17" s="180">
        <f t="shared" si="3"/>
        <v>0</v>
      </c>
      <c r="V17" s="179">
        <f t="shared" si="4"/>
        <v>635</v>
      </c>
      <c r="W17" s="180">
        <f t="shared" si="4"/>
        <v>814.05</v>
      </c>
      <c r="X17" s="179">
        <f t="shared" si="0"/>
        <v>37</v>
      </c>
      <c r="Y17" s="180">
        <f t="shared" si="0"/>
        <v>28.1</v>
      </c>
      <c r="Z17" s="180">
        <f t="shared" si="5"/>
        <v>5.8267716535433074</v>
      </c>
      <c r="AA17" s="180">
        <f t="shared" si="5"/>
        <v>3.4518764203672996</v>
      </c>
    </row>
    <row r="18" spans="1:27">
      <c r="A18" s="221">
        <v>12</v>
      </c>
      <c r="B18" s="221" t="s">
        <v>20</v>
      </c>
      <c r="C18" s="421">
        <v>1</v>
      </c>
      <c r="D18" s="179">
        <f>'ACP Target AGRI'!W17</f>
        <v>461</v>
      </c>
      <c r="E18" s="180">
        <f>'ACP Target AGRI'!X17</f>
        <v>427.75</v>
      </c>
      <c r="F18" s="179">
        <v>10</v>
      </c>
      <c r="G18" s="180">
        <v>8.57</v>
      </c>
      <c r="H18" s="180">
        <f t="shared" si="1"/>
        <v>2.1691973969631237</v>
      </c>
      <c r="I18" s="180">
        <f t="shared" si="1"/>
        <v>2.0035067212156634</v>
      </c>
      <c r="J18" s="179">
        <f>'ACP Target MSME'!U17</f>
        <v>280</v>
      </c>
      <c r="K18" s="180">
        <f>'ACP Target MSME'!V17</f>
        <v>295.35000000000002</v>
      </c>
      <c r="L18" s="179">
        <v>20</v>
      </c>
      <c r="M18" s="180">
        <v>12.21</v>
      </c>
      <c r="N18" s="180">
        <f t="shared" si="2"/>
        <v>7.1428571428571423</v>
      </c>
      <c r="O18" s="180">
        <f t="shared" si="2"/>
        <v>4.1340782122905022</v>
      </c>
      <c r="P18" s="179">
        <f>'ACP Target OPS'!Q17</f>
        <v>31</v>
      </c>
      <c r="Q18" s="180">
        <f>'ACP Target OPS'!R17</f>
        <v>99.85</v>
      </c>
      <c r="R18" s="179">
        <v>0</v>
      </c>
      <c r="S18" s="180">
        <v>0</v>
      </c>
      <c r="T18" s="180">
        <f t="shared" si="3"/>
        <v>0</v>
      </c>
      <c r="U18" s="180">
        <f t="shared" si="3"/>
        <v>0</v>
      </c>
      <c r="V18" s="179">
        <f t="shared" si="4"/>
        <v>772</v>
      </c>
      <c r="W18" s="180">
        <f t="shared" si="4"/>
        <v>822.95</v>
      </c>
      <c r="X18" s="179">
        <f t="shared" si="0"/>
        <v>30</v>
      </c>
      <c r="Y18" s="180">
        <f t="shared" si="0"/>
        <v>20.78</v>
      </c>
      <c r="Z18" s="180">
        <f t="shared" si="5"/>
        <v>3.8860103626943006</v>
      </c>
      <c r="AA18" s="180">
        <f t="shared" si="5"/>
        <v>2.5250622759584425</v>
      </c>
    </row>
    <row r="19" spans="1:27" s="3" customFormat="1">
      <c r="A19" s="1041" t="s">
        <v>562</v>
      </c>
      <c r="B19" s="1042"/>
      <c r="C19" s="580">
        <f>SUM(C7:C18)</f>
        <v>108</v>
      </c>
      <c r="D19" s="581">
        <f>'ACP Target AGRI'!W18</f>
        <v>24216</v>
      </c>
      <c r="E19" s="582">
        <f>'ACP Target AGRI'!X18</f>
        <v>32444.2</v>
      </c>
      <c r="F19" s="581">
        <f>SUM(F7:F18)</f>
        <v>498</v>
      </c>
      <c r="G19" s="582">
        <f t="shared" ref="G19" si="6">SUM(G7:G18)</f>
        <v>520.59</v>
      </c>
      <c r="H19" s="582">
        <f t="shared" si="1"/>
        <v>2.0564915758176414</v>
      </c>
      <c r="I19" s="582">
        <f t="shared" si="1"/>
        <v>1.6045703084064333</v>
      </c>
      <c r="J19" s="581">
        <f>'ACP Target MSME'!U18</f>
        <v>7973</v>
      </c>
      <c r="K19" s="582">
        <f>'ACP Target MSME'!V18</f>
        <v>10954.41</v>
      </c>
      <c r="L19" s="581">
        <f t="shared" ref="L19:M19" si="7">SUM(L7:L18)</f>
        <v>1739</v>
      </c>
      <c r="M19" s="582">
        <f t="shared" si="7"/>
        <v>11935.24</v>
      </c>
      <c r="N19" s="582">
        <f t="shared" si="2"/>
        <v>21.811112504703374</v>
      </c>
      <c r="O19" s="582">
        <f t="shared" si="2"/>
        <v>108.95374556913609</v>
      </c>
      <c r="P19" s="581">
        <f>'ACP Target OPS'!Q18</f>
        <v>1873</v>
      </c>
      <c r="Q19" s="582">
        <f>'ACP Target OPS'!R18</f>
        <v>5088.0600000000004</v>
      </c>
      <c r="R19" s="581">
        <f t="shared" ref="R19:S19" si="8">SUM(R7:R18)</f>
        <v>53</v>
      </c>
      <c r="S19" s="582">
        <f t="shared" si="8"/>
        <v>146.82</v>
      </c>
      <c r="T19" s="582">
        <f t="shared" si="3"/>
        <v>2.8296849973304861</v>
      </c>
      <c r="U19" s="582">
        <f t="shared" si="3"/>
        <v>2.8855791794908074</v>
      </c>
      <c r="V19" s="581">
        <f t="shared" si="4"/>
        <v>34062</v>
      </c>
      <c r="W19" s="582">
        <f t="shared" si="4"/>
        <v>48486.67</v>
      </c>
      <c r="X19" s="581">
        <f t="shared" si="0"/>
        <v>2290</v>
      </c>
      <c r="Y19" s="582">
        <f t="shared" si="0"/>
        <v>12602.65</v>
      </c>
      <c r="Z19" s="582">
        <f t="shared" si="5"/>
        <v>6.7230344665609776</v>
      </c>
      <c r="AA19" s="582">
        <f t="shared" si="5"/>
        <v>25.991989138458056</v>
      </c>
    </row>
    <row r="20" spans="1:27">
      <c r="A20" s="157">
        <v>1</v>
      </c>
      <c r="B20" s="157" t="s">
        <v>24</v>
      </c>
      <c r="C20" s="421">
        <v>5</v>
      </c>
      <c r="D20" s="179">
        <f>'ACP Target AGRI'!W19</f>
        <v>1035</v>
      </c>
      <c r="E20" s="180">
        <f>'ACP Target AGRI'!X19</f>
        <v>1135.67</v>
      </c>
      <c r="F20" s="179">
        <v>0</v>
      </c>
      <c r="G20" s="180">
        <v>0</v>
      </c>
      <c r="H20" s="180">
        <f t="shared" si="1"/>
        <v>0</v>
      </c>
      <c r="I20" s="180">
        <f t="shared" si="1"/>
        <v>0</v>
      </c>
      <c r="J20" s="179">
        <f>'ACP Target MSME'!U19</f>
        <v>470</v>
      </c>
      <c r="K20" s="180">
        <f>'ACP Target MSME'!V19</f>
        <v>594.36</v>
      </c>
      <c r="L20" s="179">
        <v>0</v>
      </c>
      <c r="M20" s="180">
        <v>0</v>
      </c>
      <c r="N20" s="180">
        <f t="shared" si="2"/>
        <v>0</v>
      </c>
      <c r="O20" s="180">
        <f t="shared" si="2"/>
        <v>0</v>
      </c>
      <c r="P20" s="179">
        <f>'ACP Target OPS'!Q19</f>
        <v>66</v>
      </c>
      <c r="Q20" s="180">
        <f>'ACP Target OPS'!R19</f>
        <v>249.3</v>
      </c>
      <c r="R20" s="179">
        <v>0</v>
      </c>
      <c r="S20" s="180">
        <v>0</v>
      </c>
      <c r="T20" s="180">
        <f t="shared" si="3"/>
        <v>0</v>
      </c>
      <c r="U20" s="180">
        <f t="shared" si="3"/>
        <v>0</v>
      </c>
      <c r="V20" s="179">
        <f t="shared" si="4"/>
        <v>1571</v>
      </c>
      <c r="W20" s="180">
        <f t="shared" si="4"/>
        <v>1979.3300000000002</v>
      </c>
      <c r="X20" s="179">
        <f t="shared" si="0"/>
        <v>0</v>
      </c>
      <c r="Y20" s="180">
        <f t="shared" si="0"/>
        <v>0</v>
      </c>
      <c r="Z20" s="180">
        <f t="shared" si="5"/>
        <v>0</v>
      </c>
      <c r="AA20" s="180">
        <f t="shared" si="5"/>
        <v>0</v>
      </c>
    </row>
    <row r="21" spans="1:27">
      <c r="A21" s="157">
        <v>2</v>
      </c>
      <c r="B21" s="157" t="s">
        <v>420</v>
      </c>
      <c r="C21" s="421">
        <v>1</v>
      </c>
      <c r="D21" s="179">
        <f>'ACP Target AGRI'!W20</f>
        <v>299</v>
      </c>
      <c r="E21" s="180">
        <f>'ACP Target AGRI'!X20</f>
        <v>320.45999999999998</v>
      </c>
      <c r="F21" s="179">
        <v>0</v>
      </c>
      <c r="G21" s="180">
        <v>0</v>
      </c>
      <c r="H21" s="180">
        <f t="shared" si="1"/>
        <v>0</v>
      </c>
      <c r="I21" s="180">
        <f t="shared" si="1"/>
        <v>0</v>
      </c>
      <c r="J21" s="179">
        <f>'ACP Target MSME'!U20</f>
        <v>274</v>
      </c>
      <c r="K21" s="180">
        <f>'ACP Target MSME'!V20</f>
        <v>290.35000000000002</v>
      </c>
      <c r="L21" s="179">
        <v>0</v>
      </c>
      <c r="M21" s="180">
        <v>0</v>
      </c>
      <c r="N21" s="180">
        <f t="shared" si="2"/>
        <v>0</v>
      </c>
      <c r="O21" s="180">
        <f t="shared" si="2"/>
        <v>0</v>
      </c>
      <c r="P21" s="179">
        <f>'ACP Target OPS'!Q20</f>
        <v>31</v>
      </c>
      <c r="Q21" s="180">
        <f>'ACP Target OPS'!R20</f>
        <v>153.87</v>
      </c>
      <c r="R21" s="179">
        <v>0</v>
      </c>
      <c r="S21" s="180">
        <v>0</v>
      </c>
      <c r="T21" s="180">
        <f t="shared" si="3"/>
        <v>0</v>
      </c>
      <c r="U21" s="180">
        <f t="shared" si="3"/>
        <v>0</v>
      </c>
      <c r="V21" s="179">
        <f t="shared" si="4"/>
        <v>604</v>
      </c>
      <c r="W21" s="180">
        <f t="shared" si="4"/>
        <v>764.68</v>
      </c>
      <c r="X21" s="179">
        <f t="shared" si="0"/>
        <v>0</v>
      </c>
      <c r="Y21" s="180">
        <f t="shared" si="0"/>
        <v>0</v>
      </c>
      <c r="Z21" s="180">
        <f t="shared" si="5"/>
        <v>0</v>
      </c>
      <c r="AA21" s="180">
        <f t="shared" si="5"/>
        <v>0</v>
      </c>
    </row>
    <row r="22" spans="1:27">
      <c r="A22" s="157">
        <v>3</v>
      </c>
      <c r="B22" s="157" t="s">
        <v>21</v>
      </c>
      <c r="C22" s="421">
        <v>5</v>
      </c>
      <c r="D22" s="179">
        <f>'ACP Target AGRI'!W21</f>
        <v>1241</v>
      </c>
      <c r="E22" s="180">
        <f>'ACP Target AGRI'!X21</f>
        <v>1061.55</v>
      </c>
      <c r="F22" s="179">
        <v>0</v>
      </c>
      <c r="G22" s="180">
        <v>0</v>
      </c>
      <c r="H22" s="180">
        <f t="shared" si="1"/>
        <v>0</v>
      </c>
      <c r="I22" s="180">
        <f t="shared" si="1"/>
        <v>0</v>
      </c>
      <c r="J22" s="179">
        <f>'ACP Target MSME'!U21</f>
        <v>457</v>
      </c>
      <c r="K22" s="180">
        <f>'ACP Target MSME'!V21</f>
        <v>521.9</v>
      </c>
      <c r="L22" s="179">
        <v>2</v>
      </c>
      <c r="M22" s="180">
        <v>9.14</v>
      </c>
      <c r="N22" s="180">
        <f t="shared" si="2"/>
        <v>0.43763676148796499</v>
      </c>
      <c r="O22" s="180">
        <f t="shared" si="2"/>
        <v>1.7512933512167084</v>
      </c>
      <c r="P22" s="179">
        <f>'ACP Target OPS'!Q21</f>
        <v>71</v>
      </c>
      <c r="Q22" s="180">
        <f>'ACP Target OPS'!R21</f>
        <v>145.30000000000001</v>
      </c>
      <c r="R22" s="179">
        <v>0</v>
      </c>
      <c r="S22" s="180">
        <v>0</v>
      </c>
      <c r="T22" s="180">
        <f t="shared" si="3"/>
        <v>0</v>
      </c>
      <c r="U22" s="180">
        <f t="shared" si="3"/>
        <v>0</v>
      </c>
      <c r="V22" s="179">
        <f t="shared" si="4"/>
        <v>1769</v>
      </c>
      <c r="W22" s="180">
        <f t="shared" si="4"/>
        <v>1728.7499999999998</v>
      </c>
      <c r="X22" s="179">
        <f t="shared" si="0"/>
        <v>2</v>
      </c>
      <c r="Y22" s="180">
        <f t="shared" si="0"/>
        <v>9.14</v>
      </c>
      <c r="Z22" s="180">
        <f t="shared" si="5"/>
        <v>0.11305822498586772</v>
      </c>
      <c r="AA22" s="180">
        <f t="shared" si="5"/>
        <v>0.52870571221981211</v>
      </c>
    </row>
    <row r="23" spans="1:27">
      <c r="A23" s="157">
        <v>4</v>
      </c>
      <c r="B23" s="157" t="s">
        <v>22</v>
      </c>
      <c r="C23" s="421">
        <v>6</v>
      </c>
      <c r="D23" s="179">
        <f>'ACP Target AGRI'!W22</f>
        <v>1017</v>
      </c>
      <c r="E23" s="180">
        <f>'ACP Target AGRI'!X22</f>
        <v>1228.81</v>
      </c>
      <c r="F23" s="179">
        <v>5</v>
      </c>
      <c r="G23" s="180">
        <v>15.93</v>
      </c>
      <c r="H23" s="180">
        <f t="shared" si="1"/>
        <v>0.49164208456243852</v>
      </c>
      <c r="I23" s="180">
        <f t="shared" si="1"/>
        <v>1.2963761688137303</v>
      </c>
      <c r="J23" s="179">
        <f>'ACP Target MSME'!U22</f>
        <v>467</v>
      </c>
      <c r="K23" s="180">
        <f>'ACP Target MSME'!V22</f>
        <v>561.64</v>
      </c>
      <c r="L23" s="179">
        <v>1</v>
      </c>
      <c r="M23" s="180">
        <v>1.97</v>
      </c>
      <c r="N23" s="180">
        <f t="shared" si="2"/>
        <v>0.21413276231263384</v>
      </c>
      <c r="O23" s="180">
        <f t="shared" si="2"/>
        <v>0.35075849298483014</v>
      </c>
      <c r="P23" s="179">
        <f>'ACP Target OPS'!Q22</f>
        <v>94</v>
      </c>
      <c r="Q23" s="180">
        <f>'ACP Target OPS'!R22</f>
        <v>134.96</v>
      </c>
      <c r="R23" s="179">
        <v>0</v>
      </c>
      <c r="S23" s="180">
        <v>0</v>
      </c>
      <c r="T23" s="180">
        <f t="shared" si="3"/>
        <v>0</v>
      </c>
      <c r="U23" s="180">
        <f t="shared" si="3"/>
        <v>0</v>
      </c>
      <c r="V23" s="179">
        <f t="shared" si="4"/>
        <v>1578</v>
      </c>
      <c r="W23" s="180">
        <f t="shared" si="4"/>
        <v>1925.4099999999999</v>
      </c>
      <c r="X23" s="179">
        <f t="shared" si="4"/>
        <v>6</v>
      </c>
      <c r="Y23" s="180">
        <f t="shared" si="4"/>
        <v>17.899999999999999</v>
      </c>
      <c r="Z23" s="180">
        <f t="shared" si="5"/>
        <v>0.38022813688212925</v>
      </c>
      <c r="AA23" s="180">
        <f t="shared" si="5"/>
        <v>0.92967212178185421</v>
      </c>
    </row>
    <row r="24" spans="1:27">
      <c r="A24" s="157">
        <v>5</v>
      </c>
      <c r="B24" s="157" t="s">
        <v>10</v>
      </c>
      <c r="C24" s="421">
        <v>1</v>
      </c>
      <c r="D24" s="179">
        <f>'ACP Target AGRI'!W23</f>
        <v>466</v>
      </c>
      <c r="E24" s="180">
        <f>'ACP Target AGRI'!X23</f>
        <v>498.65</v>
      </c>
      <c r="F24" s="179">
        <v>4</v>
      </c>
      <c r="G24" s="180">
        <v>2</v>
      </c>
      <c r="H24" s="180">
        <f t="shared" si="1"/>
        <v>0.85836909871244638</v>
      </c>
      <c r="I24" s="180">
        <f t="shared" si="1"/>
        <v>0.40108292389451522</v>
      </c>
      <c r="J24" s="179">
        <f>'ACP Target MSME'!U23</f>
        <v>195</v>
      </c>
      <c r="K24" s="180">
        <f>'ACP Target MSME'!V23</f>
        <v>216.24</v>
      </c>
      <c r="L24" s="179">
        <v>12</v>
      </c>
      <c r="M24" s="180">
        <v>679.37</v>
      </c>
      <c r="N24" s="180">
        <f t="shared" si="2"/>
        <v>6.1538461538461542</v>
      </c>
      <c r="O24" s="180">
        <f t="shared" si="2"/>
        <v>314.1740658527562</v>
      </c>
      <c r="P24" s="179">
        <f>'ACP Target OPS'!Q23</f>
        <v>21</v>
      </c>
      <c r="Q24" s="180">
        <f>'ACP Target OPS'!R23</f>
        <v>187.43</v>
      </c>
      <c r="R24" s="179">
        <v>0</v>
      </c>
      <c r="S24" s="180">
        <v>0</v>
      </c>
      <c r="T24" s="180">
        <f t="shared" si="3"/>
        <v>0</v>
      </c>
      <c r="U24" s="180">
        <f t="shared" si="3"/>
        <v>0</v>
      </c>
      <c r="V24" s="179">
        <f t="shared" si="4"/>
        <v>682</v>
      </c>
      <c r="W24" s="180">
        <f t="shared" si="4"/>
        <v>902.31999999999994</v>
      </c>
      <c r="X24" s="179">
        <f t="shared" si="4"/>
        <v>16</v>
      </c>
      <c r="Y24" s="180">
        <f t="shared" si="4"/>
        <v>681.37</v>
      </c>
      <c r="Z24" s="180">
        <f t="shared" si="5"/>
        <v>2.3460410557184752</v>
      </c>
      <c r="AA24" s="180">
        <f t="shared" si="5"/>
        <v>75.513121730649885</v>
      </c>
    </row>
    <row r="25" spans="1:27">
      <c r="A25" s="157">
        <v>6</v>
      </c>
      <c r="B25" s="157" t="s">
        <v>23</v>
      </c>
      <c r="C25" s="421">
        <v>1</v>
      </c>
      <c r="D25" s="179">
        <f>'ACP Target AGRI'!W24</f>
        <v>461</v>
      </c>
      <c r="E25" s="180">
        <f>'ACP Target AGRI'!X24</f>
        <v>402.95</v>
      </c>
      <c r="F25" s="179">
        <v>0</v>
      </c>
      <c r="G25" s="180">
        <v>0</v>
      </c>
      <c r="H25" s="180">
        <f t="shared" si="1"/>
        <v>0</v>
      </c>
      <c r="I25" s="180">
        <f t="shared" si="1"/>
        <v>0</v>
      </c>
      <c r="J25" s="179">
        <f>'ACP Target MSME'!U24</f>
        <v>272</v>
      </c>
      <c r="K25" s="180">
        <f>'ACP Target MSME'!V24</f>
        <v>285.35000000000002</v>
      </c>
      <c r="L25" s="179">
        <v>3</v>
      </c>
      <c r="M25" s="180">
        <v>25.79</v>
      </c>
      <c r="N25" s="180">
        <f t="shared" si="2"/>
        <v>1.1029411764705883</v>
      </c>
      <c r="O25" s="180">
        <f t="shared" si="2"/>
        <v>9.0380234799369177</v>
      </c>
      <c r="P25" s="179">
        <f>'ACP Target OPS'!Q24</f>
        <v>31</v>
      </c>
      <c r="Q25" s="180">
        <f>'ACP Target OPS'!R24</f>
        <v>150.61000000000001</v>
      </c>
      <c r="R25" s="179">
        <v>0</v>
      </c>
      <c r="S25" s="180">
        <v>0</v>
      </c>
      <c r="T25" s="180">
        <f t="shared" si="3"/>
        <v>0</v>
      </c>
      <c r="U25" s="180">
        <f t="shared" si="3"/>
        <v>0</v>
      </c>
      <c r="V25" s="179">
        <f t="shared" si="4"/>
        <v>764</v>
      </c>
      <c r="W25" s="180">
        <f t="shared" si="4"/>
        <v>838.91</v>
      </c>
      <c r="X25" s="179">
        <f t="shared" si="4"/>
        <v>3</v>
      </c>
      <c r="Y25" s="180">
        <f t="shared" si="4"/>
        <v>25.79</v>
      </c>
      <c r="Z25" s="180">
        <f t="shared" si="5"/>
        <v>0.3926701570680628</v>
      </c>
      <c r="AA25" s="180">
        <f t="shared" si="5"/>
        <v>3.0742272711017868</v>
      </c>
    </row>
    <row r="26" spans="1:27">
      <c r="A26" s="157">
        <v>7</v>
      </c>
      <c r="B26" s="157" t="s">
        <v>181</v>
      </c>
      <c r="C26" s="421">
        <v>4</v>
      </c>
      <c r="D26" s="179">
        <f>'ACP Target AGRI'!W25</f>
        <v>252</v>
      </c>
      <c r="E26" s="180">
        <f>'ACP Target AGRI'!X25</f>
        <v>226.74</v>
      </c>
      <c r="F26" s="179">
        <v>7</v>
      </c>
      <c r="G26" s="180">
        <v>3.35</v>
      </c>
      <c r="H26" s="180">
        <f t="shared" si="1"/>
        <v>2.7777777777777777</v>
      </c>
      <c r="I26" s="180">
        <f t="shared" si="1"/>
        <v>1.4774631736791037</v>
      </c>
      <c r="J26" s="179">
        <f>'ACP Target MSME'!U25</f>
        <v>169</v>
      </c>
      <c r="K26" s="180">
        <f>'ACP Target MSME'!V25</f>
        <v>186.81</v>
      </c>
      <c r="L26" s="179">
        <v>92</v>
      </c>
      <c r="M26" s="180">
        <v>51</v>
      </c>
      <c r="N26" s="180">
        <f t="shared" si="2"/>
        <v>54.437869822485204</v>
      </c>
      <c r="O26" s="180">
        <f t="shared" si="2"/>
        <v>27.300465713826881</v>
      </c>
      <c r="P26" s="179">
        <f>'ACP Target OPS'!Q25</f>
        <v>32</v>
      </c>
      <c r="Q26" s="180">
        <f>'ACP Target OPS'!R25</f>
        <v>89.97</v>
      </c>
      <c r="R26" s="179">
        <v>0</v>
      </c>
      <c r="S26" s="180">
        <v>0</v>
      </c>
      <c r="T26" s="180">
        <f t="shared" si="3"/>
        <v>0</v>
      </c>
      <c r="U26" s="180">
        <f t="shared" si="3"/>
        <v>0</v>
      </c>
      <c r="V26" s="179">
        <f t="shared" si="4"/>
        <v>453</v>
      </c>
      <c r="W26" s="180">
        <f t="shared" si="4"/>
        <v>503.52</v>
      </c>
      <c r="X26" s="179">
        <f t="shared" si="4"/>
        <v>99</v>
      </c>
      <c r="Y26" s="180">
        <f t="shared" si="4"/>
        <v>54.35</v>
      </c>
      <c r="Z26" s="180">
        <f t="shared" si="5"/>
        <v>21.85430463576159</v>
      </c>
      <c r="AA26" s="180">
        <f t="shared" si="5"/>
        <v>10.794010168414363</v>
      </c>
    </row>
    <row r="27" spans="1:27">
      <c r="A27" s="157">
        <v>8</v>
      </c>
      <c r="B27" s="157" t="s">
        <v>25</v>
      </c>
      <c r="C27" s="421">
        <v>1</v>
      </c>
      <c r="D27" s="179">
        <f>'ACP Target AGRI'!W26</f>
        <v>309</v>
      </c>
      <c r="E27" s="180">
        <f>'ACP Target AGRI'!X26</f>
        <v>317.94</v>
      </c>
      <c r="F27" s="179">
        <v>0</v>
      </c>
      <c r="G27" s="180">
        <v>0</v>
      </c>
      <c r="H27" s="180">
        <f t="shared" si="1"/>
        <v>0</v>
      </c>
      <c r="I27" s="180">
        <f t="shared" si="1"/>
        <v>0</v>
      </c>
      <c r="J27" s="179">
        <f>'ACP Target MSME'!U26</f>
        <v>224</v>
      </c>
      <c r="K27" s="180">
        <f>'ACP Target MSME'!V26</f>
        <v>290.35000000000002</v>
      </c>
      <c r="L27" s="179">
        <v>0</v>
      </c>
      <c r="M27" s="180">
        <v>0</v>
      </c>
      <c r="N27" s="180">
        <f t="shared" si="2"/>
        <v>0</v>
      </c>
      <c r="O27" s="180">
        <f t="shared" si="2"/>
        <v>0</v>
      </c>
      <c r="P27" s="179">
        <f>'ACP Target OPS'!Q26</f>
        <v>31</v>
      </c>
      <c r="Q27" s="180">
        <f>'ACP Target OPS'!R26</f>
        <v>222.32</v>
      </c>
      <c r="R27" s="179">
        <v>0</v>
      </c>
      <c r="S27" s="180">
        <v>0</v>
      </c>
      <c r="T27" s="180">
        <f t="shared" si="3"/>
        <v>0</v>
      </c>
      <c r="U27" s="180">
        <f t="shared" si="3"/>
        <v>0</v>
      </c>
      <c r="V27" s="179">
        <f t="shared" si="4"/>
        <v>564</v>
      </c>
      <c r="W27" s="180">
        <f t="shared" si="4"/>
        <v>830.6099999999999</v>
      </c>
      <c r="X27" s="179">
        <f t="shared" si="4"/>
        <v>0</v>
      </c>
      <c r="Y27" s="180">
        <f t="shared" si="4"/>
        <v>0</v>
      </c>
      <c r="Z27" s="180">
        <f t="shared" si="5"/>
        <v>0</v>
      </c>
      <c r="AA27" s="180">
        <f t="shared" si="5"/>
        <v>0</v>
      </c>
    </row>
    <row r="28" spans="1:27" s="3" customFormat="1">
      <c r="A28" s="974" t="s">
        <v>561</v>
      </c>
      <c r="B28" s="1040"/>
      <c r="C28" s="403">
        <f>SUM(C20:C27)</f>
        <v>24</v>
      </c>
      <c r="D28" s="177">
        <f>'ACP Target AGRI'!W27</f>
        <v>5080</v>
      </c>
      <c r="E28" s="170">
        <f>'ACP Target AGRI'!X27</f>
        <v>5192.7700000000004</v>
      </c>
      <c r="F28" s="177">
        <v>16</v>
      </c>
      <c r="G28" s="170">
        <v>21.28</v>
      </c>
      <c r="H28" s="170">
        <f t="shared" si="1"/>
        <v>0.31496062992125984</v>
      </c>
      <c r="I28" s="170">
        <f t="shared" si="1"/>
        <v>0.40980054961032358</v>
      </c>
      <c r="J28" s="177">
        <f>'ACP Target MSME'!U27</f>
        <v>2528</v>
      </c>
      <c r="K28" s="170">
        <f>'ACP Target MSME'!V27</f>
        <v>2947</v>
      </c>
      <c r="L28" s="177">
        <v>110</v>
      </c>
      <c r="M28" s="170">
        <v>767.27</v>
      </c>
      <c r="N28" s="170">
        <f t="shared" si="2"/>
        <v>4.3512658227848107</v>
      </c>
      <c r="O28" s="170">
        <f t="shared" si="2"/>
        <v>26.035629453681707</v>
      </c>
      <c r="P28" s="177">
        <f>'ACP Target OPS'!Q27</f>
        <v>377</v>
      </c>
      <c r="Q28" s="170">
        <f>'ACP Target OPS'!R27</f>
        <v>1333.76</v>
      </c>
      <c r="R28" s="177">
        <v>0</v>
      </c>
      <c r="S28" s="170">
        <v>0</v>
      </c>
      <c r="T28" s="170">
        <f t="shared" si="3"/>
        <v>0</v>
      </c>
      <c r="U28" s="170">
        <f t="shared" si="3"/>
        <v>0</v>
      </c>
      <c r="V28" s="177">
        <f t="shared" si="4"/>
        <v>7985</v>
      </c>
      <c r="W28" s="170">
        <f t="shared" si="4"/>
        <v>9473.5300000000007</v>
      </c>
      <c r="X28" s="177">
        <f t="shared" si="4"/>
        <v>126</v>
      </c>
      <c r="Y28" s="170">
        <f t="shared" si="4"/>
        <v>788.55</v>
      </c>
      <c r="Z28" s="170">
        <f t="shared" si="5"/>
        <v>1.5779586725109582</v>
      </c>
      <c r="AA28" s="170">
        <f t="shared" si="5"/>
        <v>8.3237188249786502</v>
      </c>
    </row>
    <row r="29" spans="1:27">
      <c r="A29" s="157">
        <v>1</v>
      </c>
      <c r="B29" s="157" t="s">
        <v>27</v>
      </c>
      <c r="C29" s="421">
        <v>30</v>
      </c>
      <c r="D29" s="179">
        <f>'ACP Target AGRI'!W28</f>
        <v>4395</v>
      </c>
      <c r="E29" s="180">
        <f>'ACP Target AGRI'!X28</f>
        <v>5267.62</v>
      </c>
      <c r="F29" s="179">
        <v>62</v>
      </c>
      <c r="G29" s="180">
        <v>20.38</v>
      </c>
      <c r="H29" s="180">
        <f t="shared" si="1"/>
        <v>1.4106939704209329</v>
      </c>
      <c r="I29" s="180">
        <f t="shared" si="1"/>
        <v>0.38689199296836141</v>
      </c>
      <c r="J29" s="179">
        <f>'ACP Target MSME'!U28</f>
        <v>1550</v>
      </c>
      <c r="K29" s="180">
        <f>'ACP Target MSME'!V28</f>
        <v>2172.27</v>
      </c>
      <c r="L29" s="179">
        <v>74</v>
      </c>
      <c r="M29" s="180">
        <v>35.65</v>
      </c>
      <c r="N29" s="180">
        <f t="shared" si="2"/>
        <v>4.774193548387097</v>
      </c>
      <c r="O29" s="180">
        <f t="shared" si="2"/>
        <v>1.6411403738945896</v>
      </c>
      <c r="P29" s="179">
        <f>'ACP Target OPS'!Q28</f>
        <v>608</v>
      </c>
      <c r="Q29" s="180">
        <f>'ACP Target OPS'!R28</f>
        <v>662.17</v>
      </c>
      <c r="R29" s="179">
        <v>625</v>
      </c>
      <c r="S29" s="180">
        <v>177.39</v>
      </c>
      <c r="T29" s="180">
        <f t="shared" si="3"/>
        <v>102.79605263157893</v>
      </c>
      <c r="U29" s="180">
        <f t="shared" si="3"/>
        <v>26.789193107510158</v>
      </c>
      <c r="V29" s="179">
        <f t="shared" si="4"/>
        <v>6553</v>
      </c>
      <c r="W29" s="180">
        <f t="shared" si="4"/>
        <v>8102.0599999999995</v>
      </c>
      <c r="X29" s="179">
        <f t="shared" si="4"/>
        <v>761</v>
      </c>
      <c r="Y29" s="180">
        <f t="shared" si="4"/>
        <v>233.42</v>
      </c>
      <c r="Z29" s="180">
        <f t="shared" si="5"/>
        <v>11.613001678620479</v>
      </c>
      <c r="AA29" s="180">
        <f t="shared" si="5"/>
        <v>2.8809956973905404</v>
      </c>
    </row>
    <row r="30" spans="1:27" s="3" customFormat="1">
      <c r="A30" s="974" t="s">
        <v>123</v>
      </c>
      <c r="B30" s="1040"/>
      <c r="C30" s="403">
        <f>C29</f>
        <v>30</v>
      </c>
      <c r="D30" s="177">
        <f>'ACP Target AGRI'!W29</f>
        <v>4395</v>
      </c>
      <c r="E30" s="170">
        <f>'ACP Target AGRI'!X29</f>
        <v>5267.62</v>
      </c>
      <c r="F30" s="177">
        <v>62</v>
      </c>
      <c r="G30" s="170">
        <v>20.38</v>
      </c>
      <c r="H30" s="170">
        <f t="shared" si="1"/>
        <v>1.4106939704209329</v>
      </c>
      <c r="I30" s="170">
        <f t="shared" si="1"/>
        <v>0.38689199296836141</v>
      </c>
      <c r="J30" s="177">
        <f>'ACP Target MSME'!U29</f>
        <v>1550</v>
      </c>
      <c r="K30" s="170">
        <f>'ACP Target MSME'!V29</f>
        <v>2172.27</v>
      </c>
      <c r="L30" s="177">
        <v>74</v>
      </c>
      <c r="M30" s="170">
        <v>35.65</v>
      </c>
      <c r="N30" s="170">
        <f t="shared" si="2"/>
        <v>4.774193548387097</v>
      </c>
      <c r="O30" s="170">
        <f t="shared" si="2"/>
        <v>1.6411403738945896</v>
      </c>
      <c r="P30" s="177">
        <f>'ACP Target OPS'!Q29</f>
        <v>608</v>
      </c>
      <c r="Q30" s="170">
        <f>'ACP Target OPS'!R29</f>
        <v>662.17</v>
      </c>
      <c r="R30" s="177">
        <v>625</v>
      </c>
      <c r="S30" s="170">
        <v>177.39</v>
      </c>
      <c r="T30" s="170">
        <f t="shared" si="3"/>
        <v>102.79605263157893</v>
      </c>
      <c r="U30" s="170">
        <f t="shared" si="3"/>
        <v>26.789193107510158</v>
      </c>
      <c r="V30" s="177">
        <f t="shared" si="4"/>
        <v>6553</v>
      </c>
      <c r="W30" s="170">
        <f t="shared" si="4"/>
        <v>8102.0599999999995</v>
      </c>
      <c r="X30" s="177">
        <f t="shared" si="4"/>
        <v>761</v>
      </c>
      <c r="Y30" s="170">
        <f t="shared" si="4"/>
        <v>233.42</v>
      </c>
      <c r="Z30" s="170">
        <f t="shared" si="5"/>
        <v>11.613001678620479</v>
      </c>
      <c r="AA30" s="170">
        <f t="shared" si="5"/>
        <v>2.8809956973905404</v>
      </c>
    </row>
    <row r="31" spans="1:27">
      <c r="A31" s="157">
        <v>1</v>
      </c>
      <c r="B31" s="157" t="s">
        <v>28</v>
      </c>
      <c r="C31" s="421">
        <v>37</v>
      </c>
      <c r="D31" s="179">
        <f>'ACP Target AGRI'!W30</f>
        <v>2824</v>
      </c>
      <c r="E31" s="180">
        <f>'ACP Target AGRI'!X30</f>
        <v>3607</v>
      </c>
      <c r="F31" s="179">
        <v>9</v>
      </c>
      <c r="G31" s="180">
        <v>25</v>
      </c>
      <c r="H31" s="180">
        <f t="shared" si="1"/>
        <v>0.31869688385269118</v>
      </c>
      <c r="I31" s="180">
        <f t="shared" si="1"/>
        <v>0.69309675630718048</v>
      </c>
      <c r="J31" s="179">
        <f>'ACP Target MSME'!U30</f>
        <v>593</v>
      </c>
      <c r="K31" s="180">
        <f>'ACP Target MSME'!V30</f>
        <v>585.92999999999995</v>
      </c>
      <c r="L31" s="179">
        <v>0</v>
      </c>
      <c r="M31" s="180">
        <v>0</v>
      </c>
      <c r="N31" s="180">
        <f t="shared" si="2"/>
        <v>0</v>
      </c>
      <c r="O31" s="180">
        <f t="shared" si="2"/>
        <v>0</v>
      </c>
      <c r="P31" s="179">
        <f>'ACP Target OPS'!Q30</f>
        <v>329</v>
      </c>
      <c r="Q31" s="180">
        <f>'ACP Target OPS'!R30</f>
        <v>295.47000000000003</v>
      </c>
      <c r="R31" s="179">
        <v>22</v>
      </c>
      <c r="S31" s="180">
        <v>157.80000000000001</v>
      </c>
      <c r="T31" s="180">
        <f t="shared" si="3"/>
        <v>6.6869300911854097</v>
      </c>
      <c r="U31" s="180">
        <f t="shared" si="3"/>
        <v>53.406437201746371</v>
      </c>
      <c r="V31" s="179">
        <f t="shared" si="4"/>
        <v>3746</v>
      </c>
      <c r="W31" s="180">
        <f t="shared" si="4"/>
        <v>4488.4000000000005</v>
      </c>
      <c r="X31" s="179">
        <f t="shared" si="4"/>
        <v>31</v>
      </c>
      <c r="Y31" s="180">
        <f t="shared" si="4"/>
        <v>182.8</v>
      </c>
      <c r="Z31" s="180">
        <f t="shared" si="5"/>
        <v>0.82754938601174577</v>
      </c>
      <c r="AA31" s="180">
        <f t="shared" si="5"/>
        <v>4.0727207913733174</v>
      </c>
    </row>
    <row r="32" spans="1:27" s="3" customFormat="1">
      <c r="A32" s="974" t="s">
        <v>189</v>
      </c>
      <c r="B32" s="1040"/>
      <c r="C32" s="403">
        <f>C31</f>
        <v>37</v>
      </c>
      <c r="D32" s="177">
        <f>'ACP Target AGRI'!W31</f>
        <v>2824</v>
      </c>
      <c r="E32" s="170">
        <f>'ACP Target AGRI'!X31</f>
        <v>3607</v>
      </c>
      <c r="F32" s="177">
        <v>9</v>
      </c>
      <c r="G32" s="170">
        <v>25</v>
      </c>
      <c r="H32" s="170">
        <f t="shared" si="1"/>
        <v>0.31869688385269118</v>
      </c>
      <c r="I32" s="170">
        <f t="shared" si="1"/>
        <v>0.69309675630718048</v>
      </c>
      <c r="J32" s="177">
        <f>'ACP Target MSME'!U31</f>
        <v>593</v>
      </c>
      <c r="K32" s="170">
        <f>'ACP Target MSME'!V31</f>
        <v>585.92999999999995</v>
      </c>
      <c r="L32" s="177">
        <v>0</v>
      </c>
      <c r="M32" s="170">
        <v>0</v>
      </c>
      <c r="N32" s="170">
        <f t="shared" si="2"/>
        <v>0</v>
      </c>
      <c r="O32" s="170">
        <f t="shared" si="2"/>
        <v>0</v>
      </c>
      <c r="P32" s="177">
        <f>'ACP Target OPS'!Q31</f>
        <v>329</v>
      </c>
      <c r="Q32" s="170">
        <f>'ACP Target OPS'!R31</f>
        <v>295.47000000000003</v>
      </c>
      <c r="R32" s="177">
        <v>22</v>
      </c>
      <c r="S32" s="170">
        <v>157.80000000000001</v>
      </c>
      <c r="T32" s="170">
        <f t="shared" si="3"/>
        <v>6.6869300911854097</v>
      </c>
      <c r="U32" s="170">
        <f t="shared" si="3"/>
        <v>53.406437201746371</v>
      </c>
      <c r="V32" s="177">
        <f t="shared" si="4"/>
        <v>3746</v>
      </c>
      <c r="W32" s="170">
        <f t="shared" si="4"/>
        <v>4488.4000000000005</v>
      </c>
      <c r="X32" s="177">
        <f t="shared" si="4"/>
        <v>31</v>
      </c>
      <c r="Y32" s="170">
        <f t="shared" si="4"/>
        <v>182.8</v>
      </c>
      <c r="Z32" s="170">
        <f t="shared" si="5"/>
        <v>0.82754938601174577</v>
      </c>
      <c r="AA32" s="170">
        <f t="shared" si="5"/>
        <v>4.0727207913733174</v>
      </c>
    </row>
    <row r="33" spans="1:27" s="3" customFormat="1">
      <c r="A33" s="974" t="s">
        <v>87</v>
      </c>
      <c r="B33" s="1040"/>
      <c r="C33" s="403">
        <f>C19+C28+C30+C32</f>
        <v>199</v>
      </c>
      <c r="D33" s="177">
        <f>'ACP Target AGRI'!W32</f>
        <v>36515</v>
      </c>
      <c r="E33" s="170">
        <f>'ACP Target AGRI'!X32</f>
        <v>46511.59</v>
      </c>
      <c r="F33" s="177">
        <f>F19+F28+F30+F32</f>
        <v>585</v>
      </c>
      <c r="G33" s="170">
        <f>G19+G28+G30+G32</f>
        <v>587.25</v>
      </c>
      <c r="H33" s="170">
        <f t="shared" si="1"/>
        <v>1.6020813364370805</v>
      </c>
      <c r="I33" s="170">
        <f t="shared" si="1"/>
        <v>1.2625885290096512</v>
      </c>
      <c r="J33" s="177">
        <f>'ACP Target MSME'!U32</f>
        <v>12644</v>
      </c>
      <c r="K33" s="170">
        <f>'ACP Target MSME'!V32</f>
        <v>16659.61</v>
      </c>
      <c r="L33" s="177">
        <f t="shared" ref="L33:M33" si="9">L19+L28+L30+L31</f>
        <v>1923</v>
      </c>
      <c r="M33" s="170">
        <f t="shared" si="9"/>
        <v>12738.16</v>
      </c>
      <c r="N33" s="170">
        <f t="shared" si="2"/>
        <v>15.208794685226193</v>
      </c>
      <c r="O33" s="170">
        <f t="shared" si="2"/>
        <v>76.461333728700737</v>
      </c>
      <c r="P33" s="177">
        <f>'ACP Target OPS'!Q32</f>
        <v>3187</v>
      </c>
      <c r="Q33" s="170">
        <f>'ACP Target OPS'!R32</f>
        <v>7379.46</v>
      </c>
      <c r="R33" s="177">
        <f t="shared" ref="R33:S33" si="10">R19+R28+R30+R31</f>
        <v>700</v>
      </c>
      <c r="S33" s="170">
        <f t="shared" si="10"/>
        <v>482.01</v>
      </c>
      <c r="T33" s="170">
        <f t="shared" si="3"/>
        <v>21.964229683087545</v>
      </c>
      <c r="U33" s="170">
        <f t="shared" si="3"/>
        <v>6.5317787480384748</v>
      </c>
      <c r="V33" s="177">
        <f t="shared" si="4"/>
        <v>52346</v>
      </c>
      <c r="W33" s="170">
        <f t="shared" si="4"/>
        <v>70550.66</v>
      </c>
      <c r="X33" s="177">
        <f t="shared" si="4"/>
        <v>3208</v>
      </c>
      <c r="Y33" s="170">
        <f t="shared" si="4"/>
        <v>13807.42</v>
      </c>
      <c r="Z33" s="170">
        <f t="shared" si="5"/>
        <v>6.128452985901502</v>
      </c>
      <c r="AA33" s="170">
        <f t="shared" si="5"/>
        <v>19.570929598674201</v>
      </c>
    </row>
    <row r="34" spans="1:27">
      <c r="V34"/>
      <c r="X34" s="18"/>
      <c r="Z34"/>
      <c r="AA34"/>
    </row>
  </sheetData>
  <mergeCells count="27">
    <mergeCell ref="A28:B28"/>
    <mergeCell ref="A30:B30"/>
    <mergeCell ref="A32:B32"/>
    <mergeCell ref="A33:B33"/>
    <mergeCell ref="Z5:AA5"/>
    <mergeCell ref="B4:B6"/>
    <mergeCell ref="A4:A6"/>
    <mergeCell ref="C4:C6"/>
    <mergeCell ref="A19:B19"/>
    <mergeCell ref="P5:Q5"/>
    <mergeCell ref="R5:S5"/>
    <mergeCell ref="T5:U5"/>
    <mergeCell ref="V5:W5"/>
    <mergeCell ref="X5:Y5"/>
    <mergeCell ref="D5:E5"/>
    <mergeCell ref="A1:AA1"/>
    <mergeCell ref="A2:AA2"/>
    <mergeCell ref="A3:AA3"/>
    <mergeCell ref="D4:I4"/>
    <mergeCell ref="F5:G5"/>
    <mergeCell ref="H5:I5"/>
    <mergeCell ref="J5:K5"/>
    <mergeCell ref="L5:M5"/>
    <mergeCell ref="N5:O5"/>
    <mergeCell ref="V4:AA4"/>
    <mergeCell ref="P4:U4"/>
    <mergeCell ref="J4:O4"/>
  </mergeCells>
  <pageMargins left="0.25" right="0.25" top="1.27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10"/>
  <sheetViews>
    <sheetView workbookViewId="0">
      <selection sqref="A1:H10"/>
    </sheetView>
  </sheetViews>
  <sheetFormatPr defaultRowHeight="15"/>
  <cols>
    <col min="2" max="2" width="18" customWidth="1"/>
    <col min="3" max="3" width="17.140625" customWidth="1"/>
    <col min="4" max="4" width="12.7109375" customWidth="1"/>
    <col min="5" max="5" width="13" customWidth="1"/>
    <col min="6" max="6" width="12" customWidth="1"/>
    <col min="7" max="7" width="13.140625" style="18" customWidth="1"/>
    <col min="8" max="8" width="12.42578125" style="2" customWidth="1"/>
  </cols>
  <sheetData>
    <row r="1" spans="1:8" ht="36" customHeight="1">
      <c r="A1" s="664">
        <v>4</v>
      </c>
      <c r="B1" s="665"/>
      <c r="C1" s="665"/>
      <c r="D1" s="665"/>
      <c r="E1" s="665"/>
      <c r="F1" s="665"/>
      <c r="G1" s="665"/>
      <c r="H1" s="666"/>
    </row>
    <row r="2" spans="1:8" ht="30.75" customHeight="1">
      <c r="A2" s="670" t="s">
        <v>170</v>
      </c>
      <c r="B2" s="671"/>
      <c r="C2" s="671"/>
      <c r="D2" s="671"/>
      <c r="E2" s="671"/>
      <c r="F2" s="671"/>
      <c r="G2" s="671"/>
      <c r="H2" s="672"/>
    </row>
    <row r="3" spans="1:8" ht="27.75" customHeight="1">
      <c r="A3" s="673" t="s">
        <v>692</v>
      </c>
      <c r="B3" s="674"/>
      <c r="C3" s="674"/>
      <c r="D3" s="674"/>
      <c r="E3" s="674"/>
      <c r="F3" s="674"/>
      <c r="G3" s="674"/>
      <c r="H3" s="675"/>
    </row>
    <row r="4" spans="1:8" ht="15" customHeight="1">
      <c r="A4" s="676" t="s">
        <v>171</v>
      </c>
      <c r="B4" s="676"/>
      <c r="C4" s="676" t="s">
        <v>172</v>
      </c>
      <c r="D4" s="677" t="s">
        <v>212</v>
      </c>
      <c r="E4" s="678" t="s">
        <v>405</v>
      </c>
      <c r="F4" s="679" t="s">
        <v>421</v>
      </c>
      <c r="G4" s="679" t="s">
        <v>444</v>
      </c>
      <c r="H4" s="679" t="s">
        <v>697</v>
      </c>
    </row>
    <row r="5" spans="1:8" ht="31.5" customHeight="1">
      <c r="A5" s="676"/>
      <c r="B5" s="676"/>
      <c r="C5" s="676"/>
      <c r="D5" s="677"/>
      <c r="E5" s="678"/>
      <c r="F5" s="679"/>
      <c r="G5" s="679"/>
      <c r="H5" s="679"/>
    </row>
    <row r="6" spans="1:8" ht="33" customHeight="1">
      <c r="A6" s="667" t="s">
        <v>173</v>
      </c>
      <c r="B6" s="667"/>
      <c r="C6" s="555">
        <v>60</v>
      </c>
      <c r="D6" s="556">
        <v>31.79</v>
      </c>
      <c r="E6" s="556">
        <v>34.89</v>
      </c>
      <c r="F6" s="557">
        <v>36.86</v>
      </c>
      <c r="G6" s="558">
        <v>32.49</v>
      </c>
      <c r="H6" s="558">
        <v>31.31</v>
      </c>
    </row>
    <row r="7" spans="1:8" ht="47.25" customHeight="1">
      <c r="A7" s="667" t="s">
        <v>174</v>
      </c>
      <c r="B7" s="667"/>
      <c r="C7" s="555">
        <v>60</v>
      </c>
      <c r="D7" s="556">
        <v>36.159999999999997</v>
      </c>
      <c r="E7" s="556">
        <v>38.25</v>
      </c>
      <c r="F7" s="557">
        <v>36.86</v>
      </c>
      <c r="G7" s="558">
        <v>39.340000000000003</v>
      </c>
      <c r="H7" s="558">
        <v>41</v>
      </c>
    </row>
    <row r="8" spans="1:8" ht="54.75" customHeight="1">
      <c r="A8" s="667" t="s">
        <v>175</v>
      </c>
      <c r="B8" s="667"/>
      <c r="C8" s="555">
        <v>40</v>
      </c>
      <c r="D8" s="556">
        <v>41.28</v>
      </c>
      <c r="E8" s="556">
        <v>44.65</v>
      </c>
      <c r="F8" s="557">
        <v>36.83</v>
      </c>
      <c r="G8" s="558">
        <v>38</v>
      </c>
      <c r="H8" s="558">
        <v>41.39</v>
      </c>
    </row>
    <row r="9" spans="1:8" ht="46.5" customHeight="1">
      <c r="A9" s="667" t="s">
        <v>176</v>
      </c>
      <c r="B9" s="667"/>
      <c r="C9" s="555">
        <v>18</v>
      </c>
      <c r="D9" s="556">
        <v>19.420000000000002</v>
      </c>
      <c r="E9" s="556">
        <v>19.86</v>
      </c>
      <c r="F9" s="557">
        <f>97730.99/546981.7*100</f>
        <v>17.867323532030415</v>
      </c>
      <c r="G9" s="558">
        <v>18.8</v>
      </c>
      <c r="H9" s="558">
        <v>19.09</v>
      </c>
    </row>
    <row r="10" spans="1:8" ht="40.5" customHeight="1">
      <c r="A10" s="668" t="s">
        <v>177</v>
      </c>
      <c r="B10" s="669"/>
      <c r="C10" s="555">
        <v>10</v>
      </c>
      <c r="D10" s="556">
        <v>44.92</v>
      </c>
      <c r="E10" s="556">
        <v>58.75</v>
      </c>
      <c r="F10" s="557">
        <v>10.61</v>
      </c>
      <c r="G10" s="558">
        <v>10.33</v>
      </c>
      <c r="H10" s="558">
        <v>10.28</v>
      </c>
    </row>
  </sheetData>
  <mergeCells count="15">
    <mergeCell ref="A1:H1"/>
    <mergeCell ref="A8:B8"/>
    <mergeCell ref="A9:B9"/>
    <mergeCell ref="A10:B10"/>
    <mergeCell ref="A2:H2"/>
    <mergeCell ref="A3:H3"/>
    <mergeCell ref="A4:B5"/>
    <mergeCell ref="A6:B6"/>
    <mergeCell ref="A7:B7"/>
    <mergeCell ref="C4:C5"/>
    <mergeCell ref="D4:D5"/>
    <mergeCell ref="E4:E5"/>
    <mergeCell ref="F4:F5"/>
    <mergeCell ref="G4:G5"/>
    <mergeCell ref="H4:H5"/>
  </mergeCells>
  <printOptions gridLines="1"/>
  <pageMargins left="0.39" right="0.25" top="0.75" bottom="0.75" header="0.3" footer="0.3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3" tint="0.59999389629810485"/>
  </sheetPr>
  <dimension ref="A1:K36"/>
  <sheetViews>
    <sheetView topLeftCell="A7" workbookViewId="0">
      <selection sqref="A1:K36"/>
    </sheetView>
  </sheetViews>
  <sheetFormatPr defaultRowHeight="15"/>
  <cols>
    <col min="1" max="1" width="6.42578125" bestFit="1" customWidth="1"/>
    <col min="2" max="2" width="8.140625" bestFit="1" customWidth="1"/>
    <col min="3" max="3" width="6.42578125" bestFit="1" customWidth="1"/>
    <col min="4" max="4" width="12.7109375" bestFit="1" customWidth="1"/>
    <col min="5" max="5" width="7.140625" bestFit="1" customWidth="1"/>
    <col min="6" max="6" width="17" style="7" customWidth="1"/>
    <col min="7" max="7" width="7" style="2" customWidth="1"/>
    <col min="8" max="8" width="9.7109375" customWidth="1"/>
    <col min="11" max="11" width="11" customWidth="1"/>
  </cols>
  <sheetData>
    <row r="1" spans="1:11" ht="18">
      <c r="A1" s="682">
        <v>5</v>
      </c>
      <c r="B1" s="683"/>
      <c r="C1" s="683"/>
      <c r="D1" s="683"/>
      <c r="E1" s="683"/>
      <c r="F1" s="683"/>
      <c r="G1" s="683"/>
      <c r="H1" s="683"/>
      <c r="I1" s="683"/>
      <c r="J1" s="683"/>
      <c r="K1" s="684"/>
    </row>
    <row r="2" spans="1:11" ht="22.5" customHeight="1">
      <c r="A2" s="685" t="s">
        <v>99</v>
      </c>
      <c r="B2" s="686"/>
      <c r="C2" s="686"/>
      <c r="D2" s="686"/>
      <c r="E2" s="686"/>
      <c r="F2" s="686"/>
      <c r="G2" s="686"/>
      <c r="H2" s="686"/>
      <c r="I2" s="686"/>
      <c r="J2" s="686"/>
      <c r="K2" s="687"/>
    </row>
    <row r="3" spans="1:11" ht="22.5" customHeight="1">
      <c r="A3" s="688" t="s">
        <v>495</v>
      </c>
      <c r="B3" s="689"/>
      <c r="C3" s="689"/>
      <c r="D3" s="689"/>
      <c r="E3" s="689"/>
      <c r="F3" s="689"/>
      <c r="G3" s="689"/>
      <c r="H3" s="689"/>
      <c r="I3" s="689"/>
      <c r="J3" s="689"/>
      <c r="K3" s="690"/>
    </row>
    <row r="4" spans="1:11" ht="45">
      <c r="A4" s="629" t="s">
        <v>221</v>
      </c>
      <c r="B4" s="629" t="s">
        <v>0</v>
      </c>
      <c r="C4" s="629" t="s">
        <v>88</v>
      </c>
      <c r="D4" s="629" t="s">
        <v>89</v>
      </c>
      <c r="E4" s="629" t="s">
        <v>90</v>
      </c>
      <c r="F4" s="629" t="s">
        <v>91</v>
      </c>
      <c r="G4" s="629" t="s">
        <v>92</v>
      </c>
      <c r="H4" s="629" t="s">
        <v>93</v>
      </c>
      <c r="I4" s="629" t="s">
        <v>94</v>
      </c>
      <c r="J4" s="629" t="s">
        <v>95</v>
      </c>
      <c r="K4" s="629" t="s">
        <v>461</v>
      </c>
    </row>
    <row r="5" spans="1:11">
      <c r="A5" s="171">
        <v>1</v>
      </c>
      <c r="B5" s="171" t="s">
        <v>4</v>
      </c>
      <c r="C5" s="171">
        <v>0</v>
      </c>
      <c r="D5" s="171">
        <v>1</v>
      </c>
      <c r="E5" s="171">
        <v>0</v>
      </c>
      <c r="F5" s="171">
        <f>C5+D5+E5</f>
        <v>1</v>
      </c>
      <c r="G5" s="171">
        <v>0</v>
      </c>
      <c r="H5" s="171">
        <v>0</v>
      </c>
      <c r="I5" s="171">
        <v>0</v>
      </c>
      <c r="J5" s="171">
        <v>0</v>
      </c>
      <c r="K5" s="171">
        <f>H5+I5+J5</f>
        <v>0</v>
      </c>
    </row>
    <row r="6" spans="1:11">
      <c r="A6" s="171">
        <v>2</v>
      </c>
      <c r="B6" s="171" t="s">
        <v>5</v>
      </c>
      <c r="C6" s="171">
        <v>1</v>
      </c>
      <c r="D6" s="171">
        <v>5</v>
      </c>
      <c r="E6" s="171">
        <v>0</v>
      </c>
      <c r="F6" s="171">
        <f t="shared" ref="F6:F36" si="0">C6+D6+E6</f>
        <v>6</v>
      </c>
      <c r="G6" s="171">
        <v>2</v>
      </c>
      <c r="H6" s="171">
        <v>1</v>
      </c>
      <c r="I6" s="171">
        <v>7</v>
      </c>
      <c r="J6" s="171">
        <v>0</v>
      </c>
      <c r="K6" s="171">
        <f t="shared" ref="K6:K36" si="1">H6+I6+J6</f>
        <v>8</v>
      </c>
    </row>
    <row r="7" spans="1:11">
      <c r="A7" s="171">
        <v>3</v>
      </c>
      <c r="B7" s="171" t="s">
        <v>6</v>
      </c>
      <c r="C7" s="171">
        <v>2</v>
      </c>
      <c r="D7" s="171">
        <v>3</v>
      </c>
      <c r="E7" s="171">
        <v>0</v>
      </c>
      <c r="F7" s="171">
        <f t="shared" si="0"/>
        <v>5</v>
      </c>
      <c r="G7" s="171">
        <v>0</v>
      </c>
      <c r="H7" s="171">
        <v>0</v>
      </c>
      <c r="I7" s="171">
        <v>2</v>
      </c>
      <c r="J7" s="171">
        <v>0</v>
      </c>
      <c r="K7" s="171">
        <f t="shared" si="1"/>
        <v>2</v>
      </c>
    </row>
    <row r="8" spans="1:11">
      <c r="A8" s="171">
        <v>4</v>
      </c>
      <c r="B8" s="171" t="s">
        <v>7</v>
      </c>
      <c r="C8" s="171">
        <v>0</v>
      </c>
      <c r="D8" s="171">
        <v>1</v>
      </c>
      <c r="E8" s="171">
        <v>0</v>
      </c>
      <c r="F8" s="171">
        <f t="shared" si="0"/>
        <v>1</v>
      </c>
      <c r="G8" s="171">
        <v>2</v>
      </c>
      <c r="H8" s="171">
        <v>0</v>
      </c>
      <c r="I8" s="171">
        <v>1</v>
      </c>
      <c r="J8" s="171">
        <v>0</v>
      </c>
      <c r="K8" s="171">
        <f t="shared" si="1"/>
        <v>1</v>
      </c>
    </row>
    <row r="9" spans="1:11">
      <c r="A9" s="171">
        <v>5</v>
      </c>
      <c r="B9" s="171" t="s">
        <v>8</v>
      </c>
      <c r="C9" s="171">
        <v>3</v>
      </c>
      <c r="D9" s="171">
        <v>5</v>
      </c>
      <c r="E9" s="171">
        <v>0</v>
      </c>
      <c r="F9" s="171">
        <f t="shared" si="0"/>
        <v>8</v>
      </c>
      <c r="G9" s="171">
        <v>0</v>
      </c>
      <c r="H9" s="171">
        <v>2</v>
      </c>
      <c r="I9" s="171">
        <v>6</v>
      </c>
      <c r="J9" s="171">
        <v>0</v>
      </c>
      <c r="K9" s="171">
        <f t="shared" si="1"/>
        <v>8</v>
      </c>
    </row>
    <row r="10" spans="1:11">
      <c r="A10" s="171">
        <v>6</v>
      </c>
      <c r="B10" s="171" t="s">
        <v>9</v>
      </c>
      <c r="C10" s="171">
        <v>3</v>
      </c>
      <c r="D10" s="171">
        <v>5</v>
      </c>
      <c r="E10" s="171">
        <v>0</v>
      </c>
      <c r="F10" s="171">
        <f t="shared" si="0"/>
        <v>8</v>
      </c>
      <c r="G10" s="171">
        <v>4</v>
      </c>
      <c r="H10" s="171">
        <v>2</v>
      </c>
      <c r="I10" s="171">
        <v>4</v>
      </c>
      <c r="J10" s="171">
        <v>0</v>
      </c>
      <c r="K10" s="171">
        <f t="shared" si="1"/>
        <v>6</v>
      </c>
    </row>
    <row r="11" spans="1:11">
      <c r="A11" s="171">
        <v>7</v>
      </c>
      <c r="B11" s="171" t="s">
        <v>11</v>
      </c>
      <c r="C11" s="171">
        <v>0</v>
      </c>
      <c r="D11" s="171">
        <v>2</v>
      </c>
      <c r="E11" s="171">
        <v>0</v>
      </c>
      <c r="F11" s="171">
        <f t="shared" si="0"/>
        <v>2</v>
      </c>
      <c r="G11" s="171">
        <v>1</v>
      </c>
      <c r="H11" s="171">
        <v>0</v>
      </c>
      <c r="I11" s="171">
        <v>2</v>
      </c>
      <c r="J11" s="171">
        <v>0</v>
      </c>
      <c r="K11" s="171">
        <f t="shared" si="1"/>
        <v>2</v>
      </c>
    </row>
    <row r="12" spans="1:11">
      <c r="A12" s="172">
        <v>8</v>
      </c>
      <c r="B12" s="171" t="s">
        <v>12</v>
      </c>
      <c r="C12" s="171">
        <v>0</v>
      </c>
      <c r="D12" s="171">
        <v>1</v>
      </c>
      <c r="E12" s="171">
        <v>0</v>
      </c>
      <c r="F12" s="171">
        <f t="shared" si="0"/>
        <v>1</v>
      </c>
      <c r="G12" s="171">
        <v>1</v>
      </c>
      <c r="H12" s="171">
        <v>0</v>
      </c>
      <c r="I12" s="171">
        <v>1</v>
      </c>
      <c r="J12" s="171">
        <v>0</v>
      </c>
      <c r="K12" s="171">
        <f t="shared" si="1"/>
        <v>1</v>
      </c>
    </row>
    <row r="13" spans="1:11">
      <c r="A13" s="178">
        <v>9</v>
      </c>
      <c r="B13" s="66" t="s">
        <v>406</v>
      </c>
      <c r="C13" s="171">
        <v>6</v>
      </c>
      <c r="D13" s="171">
        <v>4</v>
      </c>
      <c r="E13" s="171">
        <v>0</v>
      </c>
      <c r="F13" s="171">
        <f>C13+D13+E13</f>
        <v>10</v>
      </c>
      <c r="G13" s="171">
        <v>135</v>
      </c>
      <c r="H13" s="171">
        <v>0</v>
      </c>
      <c r="I13" s="171">
        <v>1</v>
      </c>
      <c r="J13" s="65">
        <v>0</v>
      </c>
      <c r="K13" s="178">
        <f t="shared" si="1"/>
        <v>1</v>
      </c>
    </row>
    <row r="14" spans="1:11">
      <c r="A14" s="174">
        <v>10</v>
      </c>
      <c r="B14" s="171" t="s">
        <v>13</v>
      </c>
      <c r="C14" s="171">
        <v>0</v>
      </c>
      <c r="D14" s="171">
        <v>1</v>
      </c>
      <c r="E14" s="171">
        <v>0</v>
      </c>
      <c r="F14" s="171">
        <f t="shared" si="0"/>
        <v>1</v>
      </c>
      <c r="G14" s="171">
        <v>0</v>
      </c>
      <c r="H14" s="171">
        <v>0</v>
      </c>
      <c r="I14" s="171">
        <v>1</v>
      </c>
      <c r="J14" s="171">
        <v>0</v>
      </c>
      <c r="K14" s="171">
        <f t="shared" si="1"/>
        <v>1</v>
      </c>
    </row>
    <row r="15" spans="1:11">
      <c r="A15" s="171">
        <v>11</v>
      </c>
      <c r="B15" s="171" t="s">
        <v>14</v>
      </c>
      <c r="C15" s="171">
        <v>1</v>
      </c>
      <c r="D15" s="171">
        <v>2</v>
      </c>
      <c r="E15" s="171">
        <v>0</v>
      </c>
      <c r="F15" s="171">
        <f t="shared" si="0"/>
        <v>3</v>
      </c>
      <c r="G15" s="171">
        <v>0</v>
      </c>
      <c r="H15" s="171">
        <v>1</v>
      </c>
      <c r="I15" s="171">
        <v>1</v>
      </c>
      <c r="J15" s="171">
        <v>1</v>
      </c>
      <c r="K15" s="171">
        <f t="shared" si="1"/>
        <v>3</v>
      </c>
    </row>
    <row r="16" spans="1:11">
      <c r="A16" s="171">
        <v>12</v>
      </c>
      <c r="B16" s="171" t="s">
        <v>15</v>
      </c>
      <c r="C16" s="171">
        <v>0</v>
      </c>
      <c r="D16" s="171">
        <v>1</v>
      </c>
      <c r="E16" s="171">
        <v>0</v>
      </c>
      <c r="F16" s="171">
        <f t="shared" si="0"/>
        <v>1</v>
      </c>
      <c r="G16" s="171">
        <v>0</v>
      </c>
      <c r="H16" s="171">
        <v>0</v>
      </c>
      <c r="I16" s="171">
        <v>1</v>
      </c>
      <c r="J16" s="171">
        <v>0</v>
      </c>
      <c r="K16" s="171">
        <f t="shared" si="1"/>
        <v>1</v>
      </c>
    </row>
    <row r="17" spans="1:11">
      <c r="A17" s="171">
        <v>13</v>
      </c>
      <c r="B17" s="171" t="s">
        <v>16</v>
      </c>
      <c r="C17" s="171">
        <v>43</v>
      </c>
      <c r="D17" s="171">
        <v>19</v>
      </c>
      <c r="E17" s="171">
        <v>0</v>
      </c>
      <c r="F17" s="171">
        <f t="shared" si="0"/>
        <v>62</v>
      </c>
      <c r="G17" s="171">
        <v>282</v>
      </c>
      <c r="H17" s="171">
        <v>69</v>
      </c>
      <c r="I17" s="171">
        <v>117</v>
      </c>
      <c r="J17" s="171">
        <v>0</v>
      </c>
      <c r="K17" s="171">
        <f t="shared" si="1"/>
        <v>186</v>
      </c>
    </row>
    <row r="18" spans="1:11">
      <c r="A18" s="171">
        <v>14</v>
      </c>
      <c r="B18" s="171" t="s">
        <v>17</v>
      </c>
      <c r="C18" s="171">
        <v>0</v>
      </c>
      <c r="D18" s="171">
        <v>2</v>
      </c>
      <c r="E18" s="171">
        <v>0</v>
      </c>
      <c r="F18" s="171">
        <f t="shared" si="0"/>
        <v>2</v>
      </c>
      <c r="G18" s="171">
        <v>0</v>
      </c>
      <c r="H18" s="171">
        <v>0</v>
      </c>
      <c r="I18" s="171">
        <v>2</v>
      </c>
      <c r="J18" s="171">
        <v>0</v>
      </c>
      <c r="K18" s="171">
        <f t="shared" si="1"/>
        <v>2</v>
      </c>
    </row>
    <row r="19" spans="1:11">
      <c r="A19" s="171">
        <v>15</v>
      </c>
      <c r="B19" s="171" t="s">
        <v>18</v>
      </c>
      <c r="C19" s="171">
        <v>1</v>
      </c>
      <c r="D19" s="171">
        <v>3</v>
      </c>
      <c r="E19" s="171">
        <v>0</v>
      </c>
      <c r="F19" s="171">
        <f t="shared" si="0"/>
        <v>4</v>
      </c>
      <c r="G19" s="171">
        <v>0</v>
      </c>
      <c r="H19" s="171">
        <v>1</v>
      </c>
      <c r="I19" s="171">
        <v>1</v>
      </c>
      <c r="J19" s="171">
        <v>0</v>
      </c>
      <c r="K19" s="171">
        <f t="shared" si="1"/>
        <v>2</v>
      </c>
    </row>
    <row r="20" spans="1:11">
      <c r="A20" s="171">
        <v>16</v>
      </c>
      <c r="B20" s="171" t="s">
        <v>19</v>
      </c>
      <c r="C20" s="171">
        <v>1</v>
      </c>
      <c r="D20" s="171">
        <v>1</v>
      </c>
      <c r="E20" s="171">
        <v>0</v>
      </c>
      <c r="F20" s="171">
        <f t="shared" si="0"/>
        <v>2</v>
      </c>
      <c r="G20" s="171">
        <v>0</v>
      </c>
      <c r="H20" s="171">
        <v>1</v>
      </c>
      <c r="I20" s="171">
        <v>1</v>
      </c>
      <c r="J20" s="171">
        <v>0</v>
      </c>
      <c r="K20" s="171">
        <f t="shared" si="1"/>
        <v>2</v>
      </c>
    </row>
    <row r="21" spans="1:11">
      <c r="A21" s="173">
        <v>17</v>
      </c>
      <c r="B21" s="171" t="s">
        <v>20</v>
      </c>
      <c r="C21" s="171">
        <v>0</v>
      </c>
      <c r="D21" s="171">
        <v>1</v>
      </c>
      <c r="E21" s="171">
        <v>0</v>
      </c>
      <c r="F21" s="171">
        <f t="shared" si="0"/>
        <v>1</v>
      </c>
      <c r="G21" s="171">
        <v>24</v>
      </c>
      <c r="H21" s="171">
        <v>0</v>
      </c>
      <c r="I21" s="171">
        <v>1</v>
      </c>
      <c r="J21" s="171">
        <v>0</v>
      </c>
      <c r="K21" s="171">
        <f t="shared" si="1"/>
        <v>1</v>
      </c>
    </row>
    <row r="22" spans="1:11" ht="15" customHeight="1">
      <c r="A22" s="680" t="s">
        <v>96</v>
      </c>
      <c r="B22" s="681"/>
      <c r="C22" s="63">
        <f>SUM(C5:C21)</f>
        <v>61</v>
      </c>
      <c r="D22" s="63">
        <f t="shared" ref="D22:J22" si="2">SUM(D5:D21)</f>
        <v>57</v>
      </c>
      <c r="E22" s="63">
        <f t="shared" si="2"/>
        <v>0</v>
      </c>
      <c r="F22" s="63">
        <f t="shared" si="0"/>
        <v>118</v>
      </c>
      <c r="G22" s="63">
        <f t="shared" si="2"/>
        <v>451</v>
      </c>
      <c r="H22" s="63">
        <f t="shared" si="2"/>
        <v>77</v>
      </c>
      <c r="I22" s="63">
        <f t="shared" si="2"/>
        <v>149</v>
      </c>
      <c r="J22" s="63">
        <f t="shared" si="2"/>
        <v>1</v>
      </c>
      <c r="K22" s="64">
        <f t="shared" si="1"/>
        <v>227</v>
      </c>
    </row>
    <row r="23" spans="1:11">
      <c r="A23" s="171">
        <v>1</v>
      </c>
      <c r="B23" s="171" t="s">
        <v>24</v>
      </c>
      <c r="C23" s="171">
        <v>0</v>
      </c>
      <c r="D23" s="171">
        <v>5</v>
      </c>
      <c r="E23" s="171">
        <v>0</v>
      </c>
      <c r="F23" s="171">
        <f t="shared" si="0"/>
        <v>5</v>
      </c>
      <c r="G23" s="171">
        <v>16</v>
      </c>
      <c r="H23" s="171">
        <v>0</v>
      </c>
      <c r="I23" s="171">
        <v>6</v>
      </c>
      <c r="J23" s="65">
        <v>0</v>
      </c>
      <c r="K23" s="178">
        <f t="shared" si="1"/>
        <v>6</v>
      </c>
    </row>
    <row r="24" spans="1:11" ht="16.5" customHeight="1">
      <c r="A24" s="171">
        <v>2</v>
      </c>
      <c r="B24" s="171" t="s">
        <v>420</v>
      </c>
      <c r="C24" s="171">
        <v>0</v>
      </c>
      <c r="D24" s="171">
        <v>1</v>
      </c>
      <c r="E24" s="171">
        <v>0</v>
      </c>
      <c r="F24" s="171">
        <f t="shared" si="0"/>
        <v>1</v>
      </c>
      <c r="G24" s="171">
        <v>0</v>
      </c>
      <c r="H24" s="171">
        <v>0</v>
      </c>
      <c r="I24" s="171">
        <v>1</v>
      </c>
      <c r="J24" s="65">
        <v>0</v>
      </c>
      <c r="K24" s="178">
        <f t="shared" si="1"/>
        <v>1</v>
      </c>
    </row>
    <row r="25" spans="1:11">
      <c r="A25" s="171">
        <v>3</v>
      </c>
      <c r="B25" s="171" t="s">
        <v>21</v>
      </c>
      <c r="C25" s="171">
        <v>0</v>
      </c>
      <c r="D25" s="171">
        <v>5</v>
      </c>
      <c r="E25" s="171">
        <v>0</v>
      </c>
      <c r="F25" s="171">
        <f t="shared" si="0"/>
        <v>5</v>
      </c>
      <c r="G25" s="171">
        <v>33</v>
      </c>
      <c r="H25" s="171">
        <v>0</v>
      </c>
      <c r="I25" s="171">
        <v>5</v>
      </c>
      <c r="J25" s="65">
        <v>0</v>
      </c>
      <c r="K25" s="178">
        <f t="shared" si="1"/>
        <v>5</v>
      </c>
    </row>
    <row r="26" spans="1:11">
      <c r="A26" s="171">
        <v>4</v>
      </c>
      <c r="B26" s="171" t="s">
        <v>22</v>
      </c>
      <c r="C26" s="171">
        <v>1</v>
      </c>
      <c r="D26" s="171">
        <v>5</v>
      </c>
      <c r="E26" s="171">
        <v>0</v>
      </c>
      <c r="F26" s="171">
        <f t="shared" si="0"/>
        <v>6</v>
      </c>
      <c r="G26" s="171">
        <v>0</v>
      </c>
      <c r="H26" s="171">
        <v>1</v>
      </c>
      <c r="I26" s="171">
        <v>5</v>
      </c>
      <c r="J26" s="65">
        <v>0</v>
      </c>
      <c r="K26" s="178">
        <f t="shared" si="1"/>
        <v>6</v>
      </c>
    </row>
    <row r="27" spans="1:11">
      <c r="A27" s="171">
        <v>5</v>
      </c>
      <c r="B27" s="171" t="s">
        <v>10</v>
      </c>
      <c r="C27" s="171">
        <v>0</v>
      </c>
      <c r="D27" s="171">
        <v>1</v>
      </c>
      <c r="E27" s="171">
        <v>0</v>
      </c>
      <c r="F27" s="171">
        <f t="shared" si="0"/>
        <v>1</v>
      </c>
      <c r="G27" s="171">
        <v>0</v>
      </c>
      <c r="H27" s="171">
        <v>0</v>
      </c>
      <c r="I27" s="171">
        <v>1</v>
      </c>
      <c r="J27" s="65">
        <v>0</v>
      </c>
      <c r="K27" s="178">
        <f t="shared" si="1"/>
        <v>1</v>
      </c>
    </row>
    <row r="28" spans="1:11">
      <c r="A28" s="171">
        <v>6</v>
      </c>
      <c r="B28" s="171" t="s">
        <v>23</v>
      </c>
      <c r="C28" s="171">
        <v>0</v>
      </c>
      <c r="D28" s="171">
        <v>1</v>
      </c>
      <c r="E28" s="171">
        <v>0</v>
      </c>
      <c r="F28" s="171">
        <f t="shared" si="0"/>
        <v>1</v>
      </c>
      <c r="G28" s="171">
        <v>0</v>
      </c>
      <c r="H28" s="171">
        <v>0</v>
      </c>
      <c r="I28" s="171">
        <v>1</v>
      </c>
      <c r="J28" s="65">
        <v>0</v>
      </c>
      <c r="K28" s="178">
        <f t="shared" si="1"/>
        <v>1</v>
      </c>
    </row>
    <row r="29" spans="1:11">
      <c r="A29" s="171">
        <v>7</v>
      </c>
      <c r="B29" s="171" t="s">
        <v>181</v>
      </c>
      <c r="C29" s="171">
        <v>1</v>
      </c>
      <c r="D29" s="171">
        <v>3</v>
      </c>
      <c r="E29" s="171">
        <v>0</v>
      </c>
      <c r="F29" s="171">
        <f t="shared" si="0"/>
        <v>4</v>
      </c>
      <c r="G29" s="171">
        <v>0</v>
      </c>
      <c r="H29" s="171">
        <v>0</v>
      </c>
      <c r="I29" s="171">
        <v>0</v>
      </c>
      <c r="J29" s="65">
        <v>0</v>
      </c>
      <c r="K29" s="178">
        <f t="shared" si="1"/>
        <v>0</v>
      </c>
    </row>
    <row r="30" spans="1:11">
      <c r="A30" s="171">
        <v>8</v>
      </c>
      <c r="B30" s="171" t="s">
        <v>25</v>
      </c>
      <c r="C30" s="171">
        <v>0</v>
      </c>
      <c r="D30" s="171">
        <v>1</v>
      </c>
      <c r="E30" s="171">
        <v>0</v>
      </c>
      <c r="F30" s="171">
        <f t="shared" si="0"/>
        <v>1</v>
      </c>
      <c r="G30" s="171">
        <v>0</v>
      </c>
      <c r="H30" s="171">
        <v>0</v>
      </c>
      <c r="I30" s="171">
        <v>1</v>
      </c>
      <c r="J30" s="65">
        <v>0</v>
      </c>
      <c r="K30" s="178">
        <f t="shared" si="1"/>
        <v>1</v>
      </c>
    </row>
    <row r="31" spans="1:11" ht="15" customHeight="1">
      <c r="A31" s="680" t="s">
        <v>97</v>
      </c>
      <c r="B31" s="681"/>
      <c r="C31" s="63">
        <f>SUM(C23:C30)</f>
        <v>2</v>
      </c>
      <c r="D31" s="63">
        <f>SUM(D23:D30)</f>
        <v>22</v>
      </c>
      <c r="E31" s="63">
        <f>SUM(E23:E30)</f>
        <v>0</v>
      </c>
      <c r="F31" s="63">
        <f t="shared" si="0"/>
        <v>24</v>
      </c>
      <c r="G31" s="63">
        <f>SUM(G23:G30)</f>
        <v>49</v>
      </c>
      <c r="H31" s="63">
        <f>SUM(H23:H30)</f>
        <v>1</v>
      </c>
      <c r="I31" s="63">
        <f>SUM(I23:I30)</f>
        <v>20</v>
      </c>
      <c r="J31" s="63">
        <f>SUM(J23:J30)</f>
        <v>0</v>
      </c>
      <c r="K31" s="67">
        <f t="shared" si="1"/>
        <v>21</v>
      </c>
    </row>
    <row r="32" spans="1:11">
      <c r="A32" s="171">
        <v>1</v>
      </c>
      <c r="B32" s="171" t="s">
        <v>27</v>
      </c>
      <c r="C32" s="171">
        <v>22</v>
      </c>
      <c r="D32" s="171">
        <v>8</v>
      </c>
      <c r="E32" s="171">
        <v>0</v>
      </c>
      <c r="F32" s="171">
        <f t="shared" si="0"/>
        <v>30</v>
      </c>
      <c r="G32" s="171">
        <v>51</v>
      </c>
      <c r="H32" s="171">
        <v>0</v>
      </c>
      <c r="I32" s="171">
        <v>0</v>
      </c>
      <c r="J32" s="171">
        <v>0</v>
      </c>
      <c r="K32" s="171">
        <f t="shared" si="1"/>
        <v>0</v>
      </c>
    </row>
    <row r="33" spans="1:11" ht="15" customHeight="1">
      <c r="A33" s="680" t="s">
        <v>98</v>
      </c>
      <c r="B33" s="681"/>
      <c r="C33" s="63">
        <f>C32</f>
        <v>22</v>
      </c>
      <c r="D33" s="63">
        <f t="shared" ref="D33:J33" si="3">D32</f>
        <v>8</v>
      </c>
      <c r="E33" s="63">
        <f t="shared" si="3"/>
        <v>0</v>
      </c>
      <c r="F33" s="63">
        <f t="shared" si="0"/>
        <v>30</v>
      </c>
      <c r="G33" s="63">
        <f t="shared" si="3"/>
        <v>51</v>
      </c>
      <c r="H33" s="63">
        <f t="shared" si="3"/>
        <v>0</v>
      </c>
      <c r="I33" s="63">
        <f t="shared" si="3"/>
        <v>0</v>
      </c>
      <c r="J33" s="63">
        <f t="shared" si="3"/>
        <v>0</v>
      </c>
      <c r="K33" s="63">
        <f t="shared" si="1"/>
        <v>0</v>
      </c>
    </row>
    <row r="34" spans="1:11">
      <c r="A34" s="171">
        <v>1</v>
      </c>
      <c r="B34" s="171" t="s">
        <v>28</v>
      </c>
      <c r="C34" s="171">
        <v>20</v>
      </c>
      <c r="D34" s="171">
        <v>17</v>
      </c>
      <c r="E34" s="171">
        <v>0</v>
      </c>
      <c r="F34" s="171">
        <f t="shared" si="0"/>
        <v>37</v>
      </c>
      <c r="G34" s="171">
        <v>0</v>
      </c>
      <c r="H34" s="171">
        <v>0</v>
      </c>
      <c r="I34" s="171">
        <v>5</v>
      </c>
      <c r="J34" s="171">
        <v>0</v>
      </c>
      <c r="K34" s="171">
        <f t="shared" si="1"/>
        <v>5</v>
      </c>
    </row>
    <row r="35" spans="1:11" ht="15" customHeight="1">
      <c r="A35" s="680" t="s">
        <v>189</v>
      </c>
      <c r="B35" s="681"/>
      <c r="C35" s="63">
        <f>C34</f>
        <v>20</v>
      </c>
      <c r="D35" s="63">
        <f t="shared" ref="D35:J35" si="4">D34</f>
        <v>17</v>
      </c>
      <c r="E35" s="63">
        <f t="shared" si="4"/>
        <v>0</v>
      </c>
      <c r="F35" s="63">
        <f t="shared" si="0"/>
        <v>37</v>
      </c>
      <c r="G35" s="63">
        <f t="shared" si="4"/>
        <v>0</v>
      </c>
      <c r="H35" s="63">
        <f t="shared" si="4"/>
        <v>0</v>
      </c>
      <c r="I35" s="63">
        <f t="shared" si="4"/>
        <v>5</v>
      </c>
      <c r="J35" s="63">
        <f t="shared" si="4"/>
        <v>0</v>
      </c>
      <c r="K35" s="63">
        <f t="shared" si="1"/>
        <v>5</v>
      </c>
    </row>
    <row r="36" spans="1:11" ht="15" customHeight="1">
      <c r="A36" s="680" t="s">
        <v>87</v>
      </c>
      <c r="B36" s="681"/>
      <c r="C36" s="63">
        <f>C22+C31+C33+C35</f>
        <v>105</v>
      </c>
      <c r="D36" s="63">
        <f>D22+D31+D33+D35</f>
        <v>104</v>
      </c>
      <c r="E36" s="63">
        <f>E22+E31+E33+E35</f>
        <v>0</v>
      </c>
      <c r="F36" s="63">
        <f t="shared" si="0"/>
        <v>209</v>
      </c>
      <c r="G36" s="63">
        <f>G22+G31+G33+G35</f>
        <v>551</v>
      </c>
      <c r="H36" s="63">
        <f>H22+H31+H33+H35</f>
        <v>78</v>
      </c>
      <c r="I36" s="63">
        <f>I22+I31+I33+I35</f>
        <v>174</v>
      </c>
      <c r="J36" s="63">
        <f>J22+J31+J33+J35</f>
        <v>1</v>
      </c>
      <c r="K36" s="63">
        <f t="shared" si="1"/>
        <v>253</v>
      </c>
    </row>
  </sheetData>
  <mergeCells count="8">
    <mergeCell ref="A33:B33"/>
    <mergeCell ref="A35:B35"/>
    <mergeCell ref="A36:B36"/>
    <mergeCell ref="A1:K1"/>
    <mergeCell ref="A2:K2"/>
    <mergeCell ref="A3:K3"/>
    <mergeCell ref="A22:B22"/>
    <mergeCell ref="A31:B31"/>
  </mergeCells>
  <printOptions gridLines="1"/>
  <pageMargins left="0.61" right="0.25" top="0.75" bottom="0.75" header="0.3" footer="0.3"/>
  <pageSetup paperSize="9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3" tint="0.59999389629810485"/>
  </sheetPr>
  <dimension ref="A1:J33"/>
  <sheetViews>
    <sheetView topLeftCell="A13" zoomScale="106" zoomScaleNormal="106" workbookViewId="0">
      <selection sqref="A1:H33"/>
    </sheetView>
  </sheetViews>
  <sheetFormatPr defaultRowHeight="15"/>
  <cols>
    <col min="1" max="1" width="4.7109375" customWidth="1"/>
    <col min="2" max="2" width="26.42578125" customWidth="1"/>
    <col min="3" max="3" width="12.7109375" customWidth="1"/>
    <col min="4" max="4" width="11.5703125" customWidth="1"/>
    <col min="5" max="7" width="10.28515625" bestFit="1" customWidth="1"/>
    <col min="8" max="8" width="12.7109375" bestFit="1" customWidth="1"/>
    <col min="9" max="9" width="21.85546875" customWidth="1"/>
    <col min="10" max="10" width="14.5703125" customWidth="1"/>
    <col min="11" max="11" width="13.7109375" bestFit="1" customWidth="1"/>
    <col min="12" max="12" width="12.28515625" bestFit="1" customWidth="1"/>
    <col min="13" max="15" width="11" bestFit="1" customWidth="1"/>
    <col min="16" max="16" width="13.7109375" bestFit="1" customWidth="1"/>
  </cols>
  <sheetData>
    <row r="1" spans="1:10" s="11" customFormat="1" ht="28.5" customHeight="1">
      <c r="A1" s="700">
        <v>6</v>
      </c>
      <c r="B1" s="701"/>
      <c r="C1" s="701"/>
      <c r="D1" s="701"/>
      <c r="E1" s="701"/>
      <c r="F1" s="701"/>
      <c r="G1" s="701"/>
      <c r="H1" s="702"/>
    </row>
    <row r="2" spans="1:10" ht="25.5" customHeight="1">
      <c r="A2" s="694" t="s">
        <v>694</v>
      </c>
      <c r="B2" s="695"/>
      <c r="C2" s="695"/>
      <c r="D2" s="695"/>
      <c r="E2" s="695"/>
      <c r="F2" s="695"/>
      <c r="G2" s="695"/>
      <c r="H2" s="696"/>
    </row>
    <row r="3" spans="1:10" ht="25.5" customHeight="1">
      <c r="A3" s="703" t="s">
        <v>691</v>
      </c>
      <c r="B3" s="704"/>
      <c r="C3" s="704"/>
      <c r="D3" s="704"/>
      <c r="E3" s="704"/>
      <c r="F3" s="704"/>
      <c r="G3" s="704"/>
      <c r="H3" s="705"/>
    </row>
    <row r="4" spans="1:10" ht="42.75" customHeight="1">
      <c r="A4" s="213" t="s">
        <v>55</v>
      </c>
      <c r="B4" s="214" t="s">
        <v>138</v>
      </c>
      <c r="C4" s="213" t="s">
        <v>149</v>
      </c>
      <c r="D4" s="213" t="s">
        <v>180</v>
      </c>
      <c r="E4" s="214" t="s">
        <v>139</v>
      </c>
      <c r="F4" s="213" t="s">
        <v>140</v>
      </c>
      <c r="G4" s="213" t="s">
        <v>204</v>
      </c>
      <c r="H4" s="214" t="s">
        <v>141</v>
      </c>
    </row>
    <row r="5" spans="1:10" s="9" customFormat="1">
      <c r="A5" s="202">
        <v>1</v>
      </c>
      <c r="B5" s="203" t="s">
        <v>142</v>
      </c>
      <c r="C5" s="158">
        <v>118</v>
      </c>
      <c r="D5" s="158">
        <v>24</v>
      </c>
      <c r="E5" s="158">
        <v>30</v>
      </c>
      <c r="F5" s="158">
        <v>37</v>
      </c>
      <c r="G5" s="158">
        <v>2</v>
      </c>
      <c r="H5" s="204">
        <f>C5+D5+E5+F5+G5</f>
        <v>211</v>
      </c>
    </row>
    <row r="6" spans="1:10" s="9" customFormat="1">
      <c r="A6" s="202">
        <v>2</v>
      </c>
      <c r="B6" s="203" t="s">
        <v>143</v>
      </c>
      <c r="C6" s="127">
        <v>1508390.71</v>
      </c>
      <c r="D6" s="127">
        <v>186683.08</v>
      </c>
      <c r="E6" s="127">
        <v>83166.64</v>
      </c>
      <c r="F6" s="127">
        <v>38092.699999999997</v>
      </c>
      <c r="G6" s="127">
        <v>0</v>
      </c>
      <c r="H6" s="205">
        <f>C6+D6+E6+F6+G6</f>
        <v>1816333.13</v>
      </c>
    </row>
    <row r="7" spans="1:10" s="9" customFormat="1">
      <c r="A7" s="215">
        <v>3</v>
      </c>
      <c r="B7" s="216" t="s">
        <v>144</v>
      </c>
      <c r="C7" s="159">
        <v>391025.85</v>
      </c>
      <c r="D7" s="159">
        <v>36451.94</v>
      </c>
      <c r="E7" s="159">
        <v>16434.62</v>
      </c>
      <c r="F7" s="159">
        <v>32990.14</v>
      </c>
      <c r="G7" s="159">
        <v>91877.39</v>
      </c>
      <c r="H7" s="217">
        <f>C7+D7+E7+F7+G7</f>
        <v>568779.93999999994</v>
      </c>
    </row>
    <row r="8" spans="1:10" s="9" customFormat="1">
      <c r="A8" s="202">
        <v>4</v>
      </c>
      <c r="B8" s="203" t="s">
        <v>413</v>
      </c>
      <c r="C8" s="22">
        <f>C7/C6*100</f>
        <v>25.923379626224296</v>
      </c>
      <c r="D8" s="22">
        <f>D7/D6*100</f>
        <v>19.526108097209455</v>
      </c>
      <c r="E8" s="22">
        <f>E7/E6*100</f>
        <v>19.761072468480148</v>
      </c>
      <c r="F8" s="22">
        <f>F7/F6*100</f>
        <v>86.604887550633066</v>
      </c>
      <c r="G8" s="22">
        <v>0</v>
      </c>
      <c r="H8" s="22">
        <f>H7/H6*100</f>
        <v>31.314736851163421</v>
      </c>
    </row>
    <row r="9" spans="1:10" s="9" customFormat="1">
      <c r="A9" s="202">
        <v>5</v>
      </c>
      <c r="B9" s="203" t="s">
        <v>145</v>
      </c>
      <c r="C9" s="22">
        <v>108015.01</v>
      </c>
      <c r="D9" s="22">
        <v>9639.27</v>
      </c>
      <c r="E9" s="22">
        <v>10965.1</v>
      </c>
      <c r="F9" s="22">
        <v>14939.66</v>
      </c>
      <c r="G9" s="22">
        <f>G7</f>
        <v>91877.39</v>
      </c>
      <c r="H9" s="205">
        <f>C9+D9+E9+F9+G9</f>
        <v>235436.43</v>
      </c>
    </row>
    <row r="10" spans="1:10" s="9" customFormat="1">
      <c r="A10" s="202"/>
      <c r="B10" s="203" t="s">
        <v>146</v>
      </c>
      <c r="C10" s="22">
        <f t="shared" ref="C10:H10" si="0">C9/C7*100</f>
        <v>27.623495991377549</v>
      </c>
      <c r="D10" s="22">
        <f t="shared" si="0"/>
        <v>26.443777752295212</v>
      </c>
      <c r="E10" s="22">
        <f t="shared" si="0"/>
        <v>66.719522568821191</v>
      </c>
      <c r="F10" s="22">
        <f t="shared" si="0"/>
        <v>45.285227646805986</v>
      </c>
      <c r="G10" s="22">
        <f t="shared" si="0"/>
        <v>100</v>
      </c>
      <c r="H10" s="22">
        <f t="shared" si="0"/>
        <v>41.393237250948054</v>
      </c>
    </row>
    <row r="11" spans="1:10" s="9" customFormat="1">
      <c r="A11" s="202">
        <v>6</v>
      </c>
      <c r="B11" s="203" t="s">
        <v>147</v>
      </c>
      <c r="C11" s="22">
        <v>10634.11</v>
      </c>
      <c r="D11" s="22">
        <v>605.6</v>
      </c>
      <c r="E11" s="22">
        <v>2597.42</v>
      </c>
      <c r="F11" s="22">
        <v>9223.16</v>
      </c>
      <c r="G11" s="22">
        <v>85509.52</v>
      </c>
      <c r="H11" s="205">
        <f>C11+D11+E11+F11+G11</f>
        <v>108569.81</v>
      </c>
      <c r="J11" s="60"/>
    </row>
    <row r="12" spans="1:10" s="9" customFormat="1">
      <c r="A12" s="202"/>
      <c r="B12" s="203" t="s">
        <v>148</v>
      </c>
      <c r="C12" s="22">
        <f t="shared" ref="C12:H12" si="1">C11/C7*100</f>
        <v>2.7195414318516282</v>
      </c>
      <c r="D12" s="22">
        <f t="shared" si="1"/>
        <v>1.6613656227898983</v>
      </c>
      <c r="E12" s="22">
        <f t="shared" si="1"/>
        <v>15.804563780604603</v>
      </c>
      <c r="F12" s="22">
        <f t="shared" si="1"/>
        <v>27.957323006207307</v>
      </c>
      <c r="G12" s="22">
        <f t="shared" si="1"/>
        <v>93.069165330012112</v>
      </c>
      <c r="H12" s="22">
        <f t="shared" si="1"/>
        <v>19.088192526621107</v>
      </c>
      <c r="J12" s="60"/>
    </row>
    <row r="13" spans="1:10" s="9" customFormat="1">
      <c r="A13" s="202">
        <v>7</v>
      </c>
      <c r="B13" s="203" t="s">
        <v>213</v>
      </c>
      <c r="C13" s="22">
        <v>63805.86</v>
      </c>
      <c r="D13" s="22">
        <v>8546.26</v>
      </c>
      <c r="E13" s="22">
        <v>8164.63</v>
      </c>
      <c r="F13" s="22">
        <v>210.98</v>
      </c>
      <c r="G13" s="22">
        <v>6367.87</v>
      </c>
      <c r="H13" s="205">
        <f>C13+D13+E13+F13+G13</f>
        <v>87095.599999999991</v>
      </c>
      <c r="J13" s="60"/>
    </row>
    <row r="14" spans="1:10" s="9" customFormat="1">
      <c r="A14" s="202"/>
      <c r="B14" s="203" t="s">
        <v>148</v>
      </c>
      <c r="C14" s="22">
        <f t="shared" ref="C14:H14" si="2">C13/C7*100</f>
        <v>16.317555476191664</v>
      </c>
      <c r="D14" s="22">
        <f t="shared" si="2"/>
        <v>23.44528165030448</v>
      </c>
      <c r="E14" s="22">
        <f t="shared" si="2"/>
        <v>49.679457145951659</v>
      </c>
      <c r="F14" s="22">
        <f t="shared" si="2"/>
        <v>0.63952441547686667</v>
      </c>
      <c r="G14" s="22">
        <f t="shared" si="2"/>
        <v>6.9308346699879051</v>
      </c>
      <c r="H14" s="22">
        <f t="shared" si="2"/>
        <v>15.312706000144802</v>
      </c>
      <c r="J14" s="60"/>
    </row>
    <row r="15" spans="1:10" s="9" customFormat="1">
      <c r="A15" s="230">
        <v>8</v>
      </c>
      <c r="B15" s="231" t="s">
        <v>214</v>
      </c>
      <c r="C15" s="126">
        <v>33575.040000000001</v>
      </c>
      <c r="D15" s="126">
        <v>487.41</v>
      </c>
      <c r="E15" s="126">
        <v>203.05</v>
      </c>
      <c r="F15" s="126">
        <v>5505.52</v>
      </c>
      <c r="G15" s="126">
        <v>0</v>
      </c>
      <c r="H15" s="553">
        <f>C15+D15+E15+F15+G15</f>
        <v>39771.020000000004</v>
      </c>
      <c r="J15" s="60"/>
    </row>
    <row r="16" spans="1:10" s="9" customFormat="1">
      <c r="A16" s="202"/>
      <c r="B16" s="203" t="s">
        <v>148</v>
      </c>
      <c r="C16" s="127">
        <f t="shared" ref="C16:H16" si="3">C15/C7*100</f>
        <v>8.5863990833342605</v>
      </c>
      <c r="D16" s="127">
        <f t="shared" si="3"/>
        <v>1.3371304792008325</v>
      </c>
      <c r="E16" s="127">
        <f t="shared" si="3"/>
        <v>1.2355016422649263</v>
      </c>
      <c r="F16" s="127">
        <f t="shared" si="3"/>
        <v>16.688380225121811</v>
      </c>
      <c r="G16" s="127">
        <f t="shared" si="3"/>
        <v>0</v>
      </c>
      <c r="H16" s="127">
        <f t="shared" si="3"/>
        <v>6.9923387241821509</v>
      </c>
      <c r="J16" s="60"/>
    </row>
    <row r="17" spans="1:10" s="15" customFormat="1" ht="52.5" customHeight="1">
      <c r="A17" s="584"/>
      <c r="B17" s="585"/>
      <c r="C17" s="585"/>
      <c r="D17" s="585"/>
      <c r="E17" s="585"/>
      <c r="F17" s="585"/>
      <c r="G17" s="585"/>
      <c r="H17" s="586"/>
      <c r="J17" s="554"/>
    </row>
    <row r="18" spans="1:10" ht="36" customHeight="1">
      <c r="A18" s="697" t="s">
        <v>690</v>
      </c>
      <c r="B18" s="698"/>
      <c r="C18" s="698"/>
      <c r="D18" s="698"/>
      <c r="E18" s="698"/>
      <c r="F18" s="698"/>
      <c r="G18" s="698"/>
      <c r="H18" s="699"/>
      <c r="I18" s="15"/>
    </row>
    <row r="19" spans="1:10" ht="29.25" customHeight="1">
      <c r="A19" s="694" t="s">
        <v>693</v>
      </c>
      <c r="B19" s="695"/>
      <c r="C19" s="695"/>
      <c r="D19" s="695"/>
      <c r="E19" s="695"/>
      <c r="F19" s="695"/>
      <c r="G19" s="695"/>
      <c r="H19" s="696"/>
    </row>
    <row r="20" spans="1:10" ht="21" customHeight="1">
      <c r="A20" s="691" t="s">
        <v>691</v>
      </c>
      <c r="B20" s="692"/>
      <c r="C20" s="692"/>
      <c r="D20" s="692"/>
      <c r="E20" s="692"/>
      <c r="F20" s="692"/>
      <c r="G20" s="692"/>
      <c r="H20" s="693"/>
    </row>
    <row r="21" spans="1:10" ht="49.5" customHeight="1">
      <c r="A21" s="213" t="s">
        <v>55</v>
      </c>
      <c r="B21" s="214" t="s">
        <v>138</v>
      </c>
      <c r="C21" s="213" t="s">
        <v>149</v>
      </c>
      <c r="D21" s="213" t="s">
        <v>180</v>
      </c>
      <c r="E21" s="214" t="s">
        <v>139</v>
      </c>
      <c r="F21" s="213" t="s">
        <v>140</v>
      </c>
      <c r="G21" s="213" t="s">
        <v>204</v>
      </c>
      <c r="H21" s="214" t="s">
        <v>141</v>
      </c>
    </row>
    <row r="22" spans="1:10" ht="15.75" customHeight="1">
      <c r="A22" s="202">
        <v>1</v>
      </c>
      <c r="B22" s="203" t="s">
        <v>142</v>
      </c>
      <c r="C22" s="158">
        <v>118</v>
      </c>
      <c r="D22" s="158">
        <v>24</v>
      </c>
      <c r="E22" s="158">
        <v>30</v>
      </c>
      <c r="F22" s="158">
        <v>37</v>
      </c>
      <c r="G22" s="158">
        <v>2</v>
      </c>
      <c r="H22" s="204">
        <f>C22+D22+E22+F22+G22</f>
        <v>211</v>
      </c>
    </row>
    <row r="23" spans="1:10">
      <c r="A23" s="202">
        <v>2</v>
      </c>
      <c r="B23" s="203" t="s">
        <v>143</v>
      </c>
      <c r="C23" s="127">
        <v>1457109.11</v>
      </c>
      <c r="D23" s="127">
        <v>172248.75</v>
      </c>
      <c r="E23" s="127">
        <v>73353.34</v>
      </c>
      <c r="F23" s="127">
        <v>35101.24</v>
      </c>
      <c r="G23" s="127">
        <v>0</v>
      </c>
      <c r="H23" s="205">
        <f>C23+D23+E23+F23+G23</f>
        <v>1737812.4400000002</v>
      </c>
    </row>
    <row r="24" spans="1:10">
      <c r="A24" s="215">
        <v>3</v>
      </c>
      <c r="B24" s="216" t="s">
        <v>144</v>
      </c>
      <c r="C24" s="159">
        <v>390160.61</v>
      </c>
      <c r="D24" s="159">
        <v>37153.919999999998</v>
      </c>
      <c r="E24" s="159">
        <v>16162.24</v>
      </c>
      <c r="F24" s="159">
        <v>33245.99</v>
      </c>
      <c r="G24" s="159">
        <v>87958.58</v>
      </c>
      <c r="H24" s="217">
        <f>C24+D24+E24+F24+G24</f>
        <v>564681.34</v>
      </c>
    </row>
    <row r="25" spans="1:10">
      <c r="A25" s="202">
        <v>4</v>
      </c>
      <c r="B25" s="203" t="s">
        <v>413</v>
      </c>
      <c r="C25" s="22">
        <f>C24/C23*100</f>
        <v>26.776348272230621</v>
      </c>
      <c r="D25" s="22">
        <f>D24/D23*100</f>
        <v>21.569921407267106</v>
      </c>
      <c r="E25" s="22">
        <f>E24/E23*100</f>
        <v>22.033407067762695</v>
      </c>
      <c r="F25" s="22">
        <f>F24/F23*100</f>
        <v>94.714574185983167</v>
      </c>
      <c r="G25" s="22">
        <v>0</v>
      </c>
      <c r="H25" s="22">
        <f>H24/H23*100</f>
        <v>32.493802380652767</v>
      </c>
    </row>
    <row r="26" spans="1:10">
      <c r="A26" s="202">
        <v>5</v>
      </c>
      <c r="B26" s="203" t="s">
        <v>145</v>
      </c>
      <c r="C26" s="22">
        <v>103727.88</v>
      </c>
      <c r="D26" s="22">
        <v>10226.73</v>
      </c>
      <c r="E26" s="22">
        <v>19511.330000000002</v>
      </c>
      <c r="F26" s="22">
        <v>14295.54</v>
      </c>
      <c r="G26" s="22">
        <v>87958.58</v>
      </c>
      <c r="H26" s="205">
        <f>C26+D26+E26+F26+G26</f>
        <v>235720.06</v>
      </c>
    </row>
    <row r="27" spans="1:10">
      <c r="A27" s="202"/>
      <c r="B27" s="203" t="s">
        <v>146</v>
      </c>
      <c r="C27" s="22">
        <f t="shared" ref="C27:H27" si="4">C26/C24*100</f>
        <v>26.585943670736011</v>
      </c>
      <c r="D27" s="22">
        <f t="shared" si="4"/>
        <v>27.525305539765387</v>
      </c>
      <c r="E27" s="22">
        <f t="shared" si="4"/>
        <v>120.72169451759163</v>
      </c>
      <c r="F27" s="22">
        <f t="shared" si="4"/>
        <v>42.999291042318191</v>
      </c>
      <c r="G27" s="22">
        <f t="shared" si="4"/>
        <v>100</v>
      </c>
      <c r="H27" s="22">
        <f t="shared" si="4"/>
        <v>41.743908165975526</v>
      </c>
    </row>
    <row r="28" spans="1:10">
      <c r="A28" s="202">
        <v>6</v>
      </c>
      <c r="B28" s="203" t="s">
        <v>147</v>
      </c>
      <c r="C28" s="22">
        <v>12347.58</v>
      </c>
      <c r="D28" s="22">
        <v>827.12</v>
      </c>
      <c r="E28" s="22">
        <v>2978.01</v>
      </c>
      <c r="F28" s="22">
        <v>8766.07</v>
      </c>
      <c r="G28" s="22">
        <v>81253.820000000007</v>
      </c>
      <c r="H28" s="205">
        <f>C28+D28+E28+F28+G28</f>
        <v>106172.6</v>
      </c>
    </row>
    <row r="29" spans="1:10">
      <c r="A29" s="202"/>
      <c r="B29" s="203" t="s">
        <v>148</v>
      </c>
      <c r="C29" s="22">
        <f t="shared" ref="C29:H29" si="5">C28/C24*100</f>
        <v>3.1647428478236184</v>
      </c>
      <c r="D29" s="22">
        <f t="shared" si="5"/>
        <v>2.2261984738084166</v>
      </c>
      <c r="E29" s="22">
        <f t="shared" si="5"/>
        <v>18.425725641990219</v>
      </c>
      <c r="F29" s="22">
        <f t="shared" si="5"/>
        <v>26.367300236810514</v>
      </c>
      <c r="G29" s="22">
        <f t="shared" si="5"/>
        <v>92.377366710558533</v>
      </c>
      <c r="H29" s="22">
        <f t="shared" si="5"/>
        <v>18.802215068767815</v>
      </c>
    </row>
    <row r="30" spans="1:10">
      <c r="A30" s="202">
        <v>7</v>
      </c>
      <c r="B30" s="203" t="s">
        <v>213</v>
      </c>
      <c r="C30" s="22">
        <v>60227.86</v>
      </c>
      <c r="D30" s="22">
        <v>9087.73</v>
      </c>
      <c r="E30" s="22">
        <v>8285.73</v>
      </c>
      <c r="F30" s="22">
        <v>209.38</v>
      </c>
      <c r="G30" s="22">
        <v>6704.76</v>
      </c>
      <c r="H30" s="205">
        <f>C30+D30+E30+F30+G30</f>
        <v>84515.459999999992</v>
      </c>
    </row>
    <row r="31" spans="1:10">
      <c r="A31" s="230"/>
      <c r="B31" s="231" t="s">
        <v>148</v>
      </c>
      <c r="C31" s="126">
        <f t="shared" ref="C31:H31" si="6">C30/C24*100</f>
        <v>15.436683882568259</v>
      </c>
      <c r="D31" s="126">
        <f t="shared" si="6"/>
        <v>24.459680162954541</v>
      </c>
      <c r="E31" s="126">
        <f t="shared" si="6"/>
        <v>51.265975508345377</v>
      </c>
      <c r="F31" s="126">
        <f t="shared" si="6"/>
        <v>0.62979023936420597</v>
      </c>
      <c r="G31" s="126">
        <f t="shared" si="6"/>
        <v>7.6226332894414623</v>
      </c>
      <c r="H31" s="126">
        <f t="shared" si="6"/>
        <v>14.96692984400724</v>
      </c>
    </row>
    <row r="32" spans="1:10">
      <c r="A32" s="202">
        <v>8</v>
      </c>
      <c r="B32" s="203" t="s">
        <v>214</v>
      </c>
      <c r="C32" s="127">
        <v>31152.44</v>
      </c>
      <c r="D32" s="127">
        <v>311.88</v>
      </c>
      <c r="E32" s="127">
        <v>8247.59</v>
      </c>
      <c r="F32" s="127">
        <v>5320.09</v>
      </c>
      <c r="G32" s="127">
        <v>0</v>
      </c>
      <c r="H32" s="205">
        <f>C32+D32+E32+F32+G32</f>
        <v>45032</v>
      </c>
    </row>
    <row r="33" spans="1:8">
      <c r="A33" s="202"/>
      <c r="B33" s="203" t="s">
        <v>148</v>
      </c>
      <c r="C33" s="127">
        <f t="shared" ref="C33:H33" si="7">C32/C24*100</f>
        <v>7.9845169403441316</v>
      </c>
      <c r="D33" s="127">
        <f t="shared" si="7"/>
        <v>0.83942690300242884</v>
      </c>
      <c r="E33" s="127">
        <f t="shared" si="7"/>
        <v>51.029993367256019</v>
      </c>
      <c r="F33" s="127">
        <f t="shared" si="7"/>
        <v>16.002200566143468</v>
      </c>
      <c r="G33" s="127">
        <f t="shared" si="7"/>
        <v>0</v>
      </c>
      <c r="H33" s="127">
        <f t="shared" si="7"/>
        <v>7.9747632532004689</v>
      </c>
    </row>
  </sheetData>
  <mergeCells count="6">
    <mergeCell ref="A20:H20"/>
    <mergeCell ref="A19:H19"/>
    <mergeCell ref="A18:H18"/>
    <mergeCell ref="A2:H2"/>
    <mergeCell ref="A1:H1"/>
    <mergeCell ref="A3:H3"/>
  </mergeCells>
  <printOptions gridLines="1"/>
  <pageMargins left="0.59" right="0.25" top="0.75" bottom="0.75" header="0.3" footer="0.3"/>
  <pageSetup paperSize="9" scale="95" orientation="portrait" r:id="rId1"/>
  <ignoredErrors>
    <ignoredError sqref="H8 H10:H14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3" tint="0.59999389629810485"/>
  </sheetPr>
  <dimension ref="A1:H73"/>
  <sheetViews>
    <sheetView workbookViewId="0">
      <selection sqref="A1:F39"/>
    </sheetView>
  </sheetViews>
  <sheetFormatPr defaultRowHeight="15"/>
  <cols>
    <col min="1" max="1" width="8.42578125" customWidth="1"/>
    <col min="2" max="2" width="16.42578125" customWidth="1"/>
    <col min="3" max="3" width="11.42578125" style="2" customWidth="1"/>
    <col min="4" max="4" width="16.28515625" style="18" customWidth="1"/>
    <col min="5" max="5" width="16.7109375" customWidth="1"/>
    <col min="6" max="6" width="10" customWidth="1"/>
    <col min="7" max="7" width="14.7109375" customWidth="1"/>
    <col min="8" max="8" width="8.42578125" customWidth="1"/>
    <col min="9" max="9" width="17.5703125" customWidth="1"/>
  </cols>
  <sheetData>
    <row r="1" spans="1:8" s="11" customFormat="1" ht="27" customHeight="1">
      <c r="A1" s="706">
        <v>7</v>
      </c>
      <c r="B1" s="707"/>
      <c r="C1" s="707"/>
      <c r="D1" s="707"/>
      <c r="E1" s="707"/>
      <c r="F1" s="708"/>
    </row>
    <row r="2" spans="1:8" ht="24.75" customHeight="1">
      <c r="A2" s="711" t="s">
        <v>414</v>
      </c>
      <c r="B2" s="712"/>
      <c r="C2" s="712"/>
      <c r="D2" s="712"/>
      <c r="E2" s="712"/>
      <c r="F2" s="713"/>
    </row>
    <row r="3" spans="1:8" ht="22.5" customHeight="1">
      <c r="A3" s="711" t="s">
        <v>496</v>
      </c>
      <c r="B3" s="712"/>
      <c r="C3" s="712"/>
      <c r="D3" s="712"/>
      <c r="E3" s="712"/>
      <c r="F3" s="713"/>
      <c r="H3" s="15"/>
    </row>
    <row r="4" spans="1:8" ht="64.5" customHeight="1">
      <c r="A4" s="567" t="s">
        <v>76</v>
      </c>
      <c r="B4" s="567" t="s">
        <v>0</v>
      </c>
      <c r="C4" s="567" t="s">
        <v>31</v>
      </c>
      <c r="D4" s="571" t="s">
        <v>1</v>
      </c>
      <c r="E4" s="567" t="s">
        <v>2</v>
      </c>
      <c r="F4" s="571" t="s">
        <v>3</v>
      </c>
    </row>
    <row r="5" spans="1:8">
      <c r="A5" s="68">
        <f>ROW(A1)</f>
        <v>1</v>
      </c>
      <c r="B5" s="68" t="s">
        <v>4</v>
      </c>
      <c r="C5" s="69">
        <v>1</v>
      </c>
      <c r="D5" s="179">
        <v>14858.14</v>
      </c>
      <c r="E5" s="179">
        <v>4826.41</v>
      </c>
      <c r="F5" s="70">
        <f>E5/D5*100</f>
        <v>32.483271795796782</v>
      </c>
    </row>
    <row r="6" spans="1:8">
      <c r="A6" s="68">
        <f t="shared" ref="A6:A21" si="0">ROW(A2)</f>
        <v>2</v>
      </c>
      <c r="B6" s="37" t="s">
        <v>5</v>
      </c>
      <c r="C6" s="69">
        <v>6</v>
      </c>
      <c r="D6" s="179">
        <v>150907.78</v>
      </c>
      <c r="E6" s="179">
        <v>31001.260000000002</v>
      </c>
      <c r="F6" s="70">
        <f t="shared" ref="F6:F39" si="1">E6/D6*100</f>
        <v>20.543182067882785</v>
      </c>
    </row>
    <row r="7" spans="1:8">
      <c r="A7" s="68">
        <f t="shared" si="0"/>
        <v>3</v>
      </c>
      <c r="B7" s="37" t="s">
        <v>6</v>
      </c>
      <c r="C7" s="69">
        <v>5</v>
      </c>
      <c r="D7" s="179">
        <v>23749</v>
      </c>
      <c r="E7" s="179">
        <v>5019</v>
      </c>
      <c r="F7" s="70">
        <f t="shared" si="1"/>
        <v>21.13352141142785</v>
      </c>
    </row>
    <row r="8" spans="1:8">
      <c r="A8" s="68">
        <f t="shared" si="0"/>
        <v>4</v>
      </c>
      <c r="B8" s="37" t="s">
        <v>7</v>
      </c>
      <c r="C8" s="69">
        <v>1</v>
      </c>
      <c r="D8" s="179">
        <v>14033.11</v>
      </c>
      <c r="E8" s="179">
        <v>2818.97</v>
      </c>
      <c r="F8" s="70">
        <f t="shared" si="1"/>
        <v>20.087991899158489</v>
      </c>
    </row>
    <row r="9" spans="1:8">
      <c r="A9" s="68">
        <f t="shared" si="0"/>
        <v>5</v>
      </c>
      <c r="B9" s="37" t="s">
        <v>8</v>
      </c>
      <c r="C9" s="69">
        <v>8</v>
      </c>
      <c r="D9" s="179">
        <v>31254.940000000002</v>
      </c>
      <c r="E9" s="179">
        <v>14500.460000000001</v>
      </c>
      <c r="F9" s="70">
        <f t="shared" si="1"/>
        <v>46.394138014662637</v>
      </c>
    </row>
    <row r="10" spans="1:8">
      <c r="A10" s="68">
        <f t="shared" si="0"/>
        <v>6</v>
      </c>
      <c r="B10" s="37" t="s">
        <v>9</v>
      </c>
      <c r="C10" s="69">
        <v>8</v>
      </c>
      <c r="D10" s="179">
        <v>27372.38</v>
      </c>
      <c r="E10" s="179">
        <v>5770.1200000000008</v>
      </c>
      <c r="F10" s="70">
        <f t="shared" si="1"/>
        <v>21.080081454371161</v>
      </c>
      <c r="H10" s="56"/>
    </row>
    <row r="11" spans="1:8">
      <c r="A11" s="68">
        <f t="shared" si="0"/>
        <v>7</v>
      </c>
      <c r="B11" s="37" t="s">
        <v>11</v>
      </c>
      <c r="C11" s="69">
        <v>2</v>
      </c>
      <c r="D11" s="179">
        <v>14149.95</v>
      </c>
      <c r="E11" s="179">
        <v>8098.99</v>
      </c>
      <c r="F11" s="70">
        <f t="shared" si="1"/>
        <v>57.236880695691497</v>
      </c>
      <c r="H11" s="56"/>
    </row>
    <row r="12" spans="1:8">
      <c r="A12" s="68">
        <f t="shared" si="0"/>
        <v>8</v>
      </c>
      <c r="B12" s="37" t="s">
        <v>12</v>
      </c>
      <c r="C12" s="69">
        <v>1</v>
      </c>
      <c r="D12" s="179">
        <v>1309.57</v>
      </c>
      <c r="E12" s="179">
        <v>551.34</v>
      </c>
      <c r="F12" s="70">
        <f t="shared" si="1"/>
        <v>42.100842261200242</v>
      </c>
      <c r="H12" s="56"/>
    </row>
    <row r="13" spans="1:8" s="62" customFormat="1">
      <c r="A13" s="68">
        <f t="shared" si="0"/>
        <v>9</v>
      </c>
      <c r="B13" s="76" t="s">
        <v>406</v>
      </c>
      <c r="C13" s="69">
        <v>10</v>
      </c>
      <c r="D13" s="179">
        <v>0</v>
      </c>
      <c r="E13" s="179">
        <v>0</v>
      </c>
      <c r="F13" s="70">
        <v>0</v>
      </c>
    </row>
    <row r="14" spans="1:8">
      <c r="A14" s="68">
        <f t="shared" si="0"/>
        <v>10</v>
      </c>
      <c r="B14" s="37" t="s">
        <v>13</v>
      </c>
      <c r="C14" s="72">
        <v>1</v>
      </c>
      <c r="D14" s="179">
        <v>3858.07</v>
      </c>
      <c r="E14" s="179">
        <v>644.97</v>
      </c>
      <c r="F14" s="70">
        <f t="shared" si="1"/>
        <v>16.717426070548228</v>
      </c>
      <c r="H14" s="56"/>
    </row>
    <row r="15" spans="1:8">
      <c r="A15" s="68">
        <f t="shared" si="0"/>
        <v>11</v>
      </c>
      <c r="B15" s="37" t="s">
        <v>14</v>
      </c>
      <c r="C15" s="69">
        <v>3</v>
      </c>
      <c r="D15" s="179">
        <v>30476.25</v>
      </c>
      <c r="E15" s="179">
        <v>9869.81</v>
      </c>
      <c r="F15" s="70">
        <f t="shared" si="1"/>
        <v>32.385250810057009</v>
      </c>
      <c r="H15" s="56"/>
    </row>
    <row r="16" spans="1:8">
      <c r="A16" s="68">
        <f t="shared" si="0"/>
        <v>12</v>
      </c>
      <c r="B16" s="37" t="s">
        <v>15</v>
      </c>
      <c r="C16" s="69">
        <v>1</v>
      </c>
      <c r="D16" s="179">
        <v>15265.95</v>
      </c>
      <c r="E16" s="179">
        <v>822.63</v>
      </c>
      <c r="F16" s="70">
        <f t="shared" si="1"/>
        <v>5.3886590746072143</v>
      </c>
      <c r="H16" s="56"/>
    </row>
    <row r="17" spans="1:8">
      <c r="A17" s="68">
        <f t="shared" si="0"/>
        <v>13</v>
      </c>
      <c r="B17" s="37" t="s">
        <v>16</v>
      </c>
      <c r="C17" s="69">
        <v>62</v>
      </c>
      <c r="D17" s="179">
        <v>1128620.6499999999</v>
      </c>
      <c r="E17" s="179">
        <v>289573.2</v>
      </c>
      <c r="F17" s="70">
        <f t="shared" si="1"/>
        <v>25.657265796084811</v>
      </c>
      <c r="H17" s="56"/>
    </row>
    <row r="18" spans="1:8">
      <c r="A18" s="68">
        <f t="shared" si="0"/>
        <v>14</v>
      </c>
      <c r="B18" s="37" t="s">
        <v>17</v>
      </c>
      <c r="C18" s="69">
        <v>2</v>
      </c>
      <c r="D18" s="179">
        <v>11800</v>
      </c>
      <c r="E18" s="179">
        <v>1700</v>
      </c>
      <c r="F18" s="70">
        <f t="shared" si="1"/>
        <v>14.40677966101695</v>
      </c>
      <c r="H18" s="56"/>
    </row>
    <row r="19" spans="1:8">
      <c r="A19" s="68">
        <f t="shared" si="0"/>
        <v>15</v>
      </c>
      <c r="B19" s="37" t="s">
        <v>18</v>
      </c>
      <c r="C19" s="69">
        <v>4</v>
      </c>
      <c r="D19" s="179">
        <v>19144</v>
      </c>
      <c r="E19" s="179">
        <v>7796</v>
      </c>
      <c r="F19" s="70">
        <f t="shared" si="1"/>
        <v>40.722941913915591</v>
      </c>
      <c r="H19" s="56"/>
    </row>
    <row r="20" spans="1:8">
      <c r="A20" s="68">
        <f t="shared" si="0"/>
        <v>16</v>
      </c>
      <c r="B20" s="37" t="s">
        <v>19</v>
      </c>
      <c r="C20" s="69">
        <v>2</v>
      </c>
      <c r="D20" s="179">
        <v>14696</v>
      </c>
      <c r="E20" s="179">
        <v>7172</v>
      </c>
      <c r="F20" s="70">
        <f t="shared" si="1"/>
        <v>48.802395209580837</v>
      </c>
      <c r="H20" s="56"/>
    </row>
    <row r="21" spans="1:8" ht="15" customHeight="1">
      <c r="A21" s="68">
        <f t="shared" si="0"/>
        <v>17</v>
      </c>
      <c r="B21" s="37" t="s">
        <v>20</v>
      </c>
      <c r="C21" s="69">
        <v>1</v>
      </c>
      <c r="D21" s="179">
        <v>6894.92</v>
      </c>
      <c r="E21" s="179">
        <v>860.69</v>
      </c>
      <c r="F21" s="70">
        <f t="shared" si="1"/>
        <v>12.482958467973523</v>
      </c>
      <c r="H21" s="56"/>
    </row>
    <row r="22" spans="1:8" ht="15" customHeight="1">
      <c r="A22" s="709" t="s">
        <v>96</v>
      </c>
      <c r="B22" s="710"/>
      <c r="C22" s="73">
        <f>SUM(C5:C21)</f>
        <v>118</v>
      </c>
      <c r="D22" s="84">
        <f>SUM(D5:D21)</f>
        <v>1508390.71</v>
      </c>
      <c r="E22" s="84">
        <f>SUM(E5:E21)</f>
        <v>391025.85000000003</v>
      </c>
      <c r="F22" s="75">
        <f t="shared" si="1"/>
        <v>25.923379626224296</v>
      </c>
      <c r="H22" s="56"/>
    </row>
    <row r="23" spans="1:8" s="1" customFormat="1">
      <c r="A23" s="37">
        <v>1</v>
      </c>
      <c r="B23" s="37" t="s">
        <v>24</v>
      </c>
      <c r="C23" s="69">
        <v>5</v>
      </c>
      <c r="D23" s="147">
        <v>41319.54</v>
      </c>
      <c r="E23" s="147">
        <v>5649.77</v>
      </c>
      <c r="F23" s="70">
        <f t="shared" si="1"/>
        <v>13.673361320092143</v>
      </c>
      <c r="H23" s="3"/>
    </row>
    <row r="24" spans="1:8" ht="17.25" customHeight="1">
      <c r="A24" s="37">
        <v>2</v>
      </c>
      <c r="B24" s="37" t="s">
        <v>26</v>
      </c>
      <c r="C24" s="69">
        <v>1</v>
      </c>
      <c r="D24" s="147">
        <v>2692.6</v>
      </c>
      <c r="E24" s="147">
        <v>186.67</v>
      </c>
      <c r="F24" s="70">
        <f t="shared" si="1"/>
        <v>6.9327044492312266</v>
      </c>
      <c r="H24" s="56"/>
    </row>
    <row r="25" spans="1:8" ht="15.75" customHeight="1">
      <c r="A25" s="37">
        <v>3</v>
      </c>
      <c r="B25" s="37" t="s">
        <v>21</v>
      </c>
      <c r="C25" s="69">
        <v>5</v>
      </c>
      <c r="D25" s="147">
        <v>59519.13</v>
      </c>
      <c r="E25" s="147">
        <v>13317.07</v>
      </c>
      <c r="F25" s="70">
        <f t="shared" si="1"/>
        <v>22.374436588706857</v>
      </c>
      <c r="H25" s="56"/>
    </row>
    <row r="26" spans="1:8">
      <c r="A26" s="37">
        <v>4</v>
      </c>
      <c r="B26" s="37" t="s">
        <v>22</v>
      </c>
      <c r="C26" s="69">
        <v>6</v>
      </c>
      <c r="D26" s="147">
        <v>59012.2</v>
      </c>
      <c r="E26" s="147">
        <v>6029.63</v>
      </c>
      <c r="F26" s="70">
        <f t="shared" si="1"/>
        <v>10.217599072734112</v>
      </c>
      <c r="H26" s="56"/>
    </row>
    <row r="27" spans="1:8">
      <c r="A27" s="37">
        <v>5</v>
      </c>
      <c r="B27" s="37" t="s">
        <v>10</v>
      </c>
      <c r="C27" s="69">
        <v>1</v>
      </c>
      <c r="D27" s="147">
        <v>10121.15</v>
      </c>
      <c r="E27" s="147">
        <v>3039.34</v>
      </c>
      <c r="F27" s="70">
        <f t="shared" si="1"/>
        <v>30.029591498989745</v>
      </c>
      <c r="H27" s="56"/>
    </row>
    <row r="28" spans="1:8" ht="15.75" customHeight="1">
      <c r="A28" s="37">
        <v>6</v>
      </c>
      <c r="B28" s="37" t="s">
        <v>23</v>
      </c>
      <c r="C28" s="69">
        <v>1</v>
      </c>
      <c r="D28" s="147">
        <v>8784.23</v>
      </c>
      <c r="E28" s="147">
        <v>6047.47</v>
      </c>
      <c r="F28" s="70">
        <f t="shared" si="1"/>
        <v>68.844622693167196</v>
      </c>
      <c r="H28" s="56"/>
    </row>
    <row r="29" spans="1:8">
      <c r="A29" s="76">
        <v>7</v>
      </c>
      <c r="B29" s="77" t="s">
        <v>181</v>
      </c>
      <c r="C29" s="59">
        <v>4</v>
      </c>
      <c r="D29" s="147">
        <v>786.23</v>
      </c>
      <c r="E29" s="147">
        <v>2167.9899999999998</v>
      </c>
      <c r="F29" s="70">
        <f t="shared" si="1"/>
        <v>275.74501100186961</v>
      </c>
      <c r="H29" s="56"/>
    </row>
    <row r="30" spans="1:8" s="56" customFormat="1" ht="15" customHeight="1">
      <c r="A30" s="77">
        <v>8</v>
      </c>
      <c r="B30" s="77" t="s">
        <v>25</v>
      </c>
      <c r="C30" s="69">
        <v>1</v>
      </c>
      <c r="D30" s="147">
        <v>4448</v>
      </c>
      <c r="E30" s="147">
        <v>14</v>
      </c>
      <c r="F30" s="70">
        <f t="shared" si="1"/>
        <v>0.31474820143884891</v>
      </c>
    </row>
    <row r="31" spans="1:8" s="10" customFormat="1" ht="15" customHeight="1">
      <c r="A31" s="714" t="s">
        <v>190</v>
      </c>
      <c r="B31" s="714"/>
      <c r="C31" s="79">
        <f>SUM(C23:C30)</f>
        <v>24</v>
      </c>
      <c r="D31" s="80">
        <f>SUM(D23:D30)</f>
        <v>186683.08</v>
      </c>
      <c r="E31" s="80">
        <f>SUM(E23:E30)</f>
        <v>36451.94</v>
      </c>
      <c r="F31" s="75">
        <f t="shared" si="1"/>
        <v>19.526108097209455</v>
      </c>
      <c r="H31" s="56"/>
    </row>
    <row r="32" spans="1:8" s="1" customFormat="1" ht="18.75" customHeight="1">
      <c r="A32" s="68">
        <v>1</v>
      </c>
      <c r="B32" s="68" t="s">
        <v>27</v>
      </c>
      <c r="C32" s="69">
        <v>30</v>
      </c>
      <c r="D32" s="147">
        <v>83166.64</v>
      </c>
      <c r="E32" s="147">
        <v>16434.62</v>
      </c>
      <c r="F32" s="70">
        <f t="shared" si="1"/>
        <v>19.761072468480148</v>
      </c>
      <c r="H32" s="3"/>
    </row>
    <row r="33" spans="1:8" ht="15" customHeight="1">
      <c r="A33" s="709" t="s">
        <v>98</v>
      </c>
      <c r="B33" s="715"/>
      <c r="C33" s="73">
        <f>SUM(C32)</f>
        <v>30</v>
      </c>
      <c r="D33" s="74">
        <f>D32</f>
        <v>83166.64</v>
      </c>
      <c r="E33" s="74">
        <f>E32</f>
        <v>16434.62</v>
      </c>
      <c r="F33" s="75">
        <f t="shared" si="1"/>
        <v>19.761072468480148</v>
      </c>
      <c r="H33" s="56"/>
    </row>
    <row r="34" spans="1:8" s="3" customFormat="1" ht="18" customHeight="1">
      <c r="A34" s="39">
        <v>1</v>
      </c>
      <c r="B34" s="233" t="s">
        <v>28</v>
      </c>
      <c r="C34" s="69">
        <v>37</v>
      </c>
      <c r="D34" s="147">
        <v>38092.700000000004</v>
      </c>
      <c r="E34" s="147">
        <v>32990.14</v>
      </c>
      <c r="F34" s="70">
        <f t="shared" si="1"/>
        <v>86.604887550633052</v>
      </c>
    </row>
    <row r="35" spans="1:8" ht="15" customHeight="1">
      <c r="A35" s="709" t="s">
        <v>189</v>
      </c>
      <c r="B35" s="716"/>
      <c r="C35" s="73">
        <v>37</v>
      </c>
      <c r="D35" s="74">
        <f>D34</f>
        <v>38092.700000000004</v>
      </c>
      <c r="E35" s="74">
        <f t="shared" ref="E35:F35" si="2">E34</f>
        <v>32990.14</v>
      </c>
      <c r="F35" s="74">
        <f t="shared" si="2"/>
        <v>86.604887550633052</v>
      </c>
      <c r="H35" s="56"/>
    </row>
    <row r="36" spans="1:8" s="61" customFormat="1" ht="18" customHeight="1">
      <c r="A36" s="709" t="s">
        <v>416</v>
      </c>
      <c r="B36" s="710"/>
      <c r="C36" s="73">
        <f>C22+C31+C33+C35</f>
        <v>209</v>
      </c>
      <c r="D36" s="84">
        <f t="shared" ref="D36:E36" si="3">D22+D31+D33+D35</f>
        <v>1816333.13</v>
      </c>
      <c r="E36" s="84">
        <f t="shared" si="3"/>
        <v>476902.55000000005</v>
      </c>
      <c r="F36" s="75">
        <f t="shared" si="1"/>
        <v>26.256337129081608</v>
      </c>
    </row>
    <row r="37" spans="1:8" s="1" customFormat="1" ht="15.75" customHeight="1">
      <c r="A37" s="709" t="s">
        <v>186</v>
      </c>
      <c r="B37" s="710"/>
      <c r="C37" s="232">
        <v>1</v>
      </c>
      <c r="D37" s="74">
        <v>0</v>
      </c>
      <c r="E37" s="85">
        <v>6367.87</v>
      </c>
      <c r="F37" s="75">
        <v>0</v>
      </c>
      <c r="H37" s="3"/>
    </row>
    <row r="38" spans="1:8" ht="13.5" customHeight="1">
      <c r="A38" s="709" t="s">
        <v>29</v>
      </c>
      <c r="B38" s="710"/>
      <c r="C38" s="232">
        <v>1</v>
      </c>
      <c r="D38" s="74">
        <v>0</v>
      </c>
      <c r="E38" s="85">
        <v>85509.52</v>
      </c>
      <c r="F38" s="75">
        <v>0</v>
      </c>
      <c r="H38" s="56"/>
    </row>
    <row r="39" spans="1:8" ht="15" customHeight="1">
      <c r="A39" s="709" t="s">
        <v>87</v>
      </c>
      <c r="B39" s="710"/>
      <c r="C39" s="73">
        <f>C22+C31+C33+C35+C37+C38</f>
        <v>211</v>
      </c>
      <c r="D39" s="82">
        <f>D22+D31+D33+D35</f>
        <v>1816333.13</v>
      </c>
      <c r="E39" s="82">
        <f>E22+E31+E33+E35+E37+E38</f>
        <v>568779.94000000006</v>
      </c>
      <c r="F39" s="75">
        <f t="shared" si="1"/>
        <v>31.314736851163428</v>
      </c>
      <c r="H39" s="56"/>
    </row>
    <row r="40" spans="1:8" s="1" customFormat="1">
      <c r="A40"/>
      <c r="B40"/>
      <c r="C40" s="218"/>
      <c r="D40" s="18"/>
      <c r="E40"/>
      <c r="F40"/>
      <c r="H40" s="3"/>
    </row>
    <row r="50" spans="8:8">
      <c r="H50" s="15"/>
    </row>
    <row r="51" spans="8:8">
      <c r="H51" s="15"/>
    </row>
    <row r="52" spans="8:8">
      <c r="H52" s="15"/>
    </row>
    <row r="53" spans="8:8">
      <c r="H53" s="15"/>
    </row>
    <row r="54" spans="8:8">
      <c r="H54" s="15"/>
    </row>
    <row r="60" spans="8:8" ht="37.5" customHeight="1"/>
    <row r="68" ht="37.5" customHeight="1"/>
    <row r="70" ht="37.5" customHeight="1"/>
    <row r="72" ht="56.25" customHeight="1"/>
    <row r="73" ht="37.5" customHeight="1"/>
  </sheetData>
  <sortState ref="L2:O9">
    <sortCondition ref="L2"/>
  </sortState>
  <mergeCells count="11">
    <mergeCell ref="A1:F1"/>
    <mergeCell ref="A39:B39"/>
    <mergeCell ref="A2:F2"/>
    <mergeCell ref="A3:F3"/>
    <mergeCell ref="A37:B37"/>
    <mergeCell ref="A38:B38"/>
    <mergeCell ref="A22:B22"/>
    <mergeCell ref="A31:B31"/>
    <mergeCell ref="A33:B33"/>
    <mergeCell ref="A35:B35"/>
    <mergeCell ref="A36:B36"/>
  </mergeCells>
  <printOptions gridLines="1"/>
  <pageMargins left="0.97" right="0.25" top="0.75" bottom="0.75" header="0.3" footer="0.3"/>
  <pageSetup paperSize="9" scale="11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3" tint="0.59999389629810485"/>
  </sheetPr>
  <dimension ref="A1:J30"/>
  <sheetViews>
    <sheetView topLeftCell="A3" workbookViewId="0">
      <selection sqref="A1:F30"/>
    </sheetView>
  </sheetViews>
  <sheetFormatPr defaultRowHeight="15"/>
  <cols>
    <col min="1" max="1" width="6.85546875" style="8" customWidth="1"/>
    <col min="2" max="2" width="24.85546875" customWidth="1"/>
    <col min="3" max="3" width="10.42578125" style="4" customWidth="1"/>
    <col min="4" max="4" width="13.85546875" customWidth="1"/>
    <col min="5" max="5" width="13.140625" style="18" customWidth="1"/>
    <col min="6" max="6" width="8.7109375" customWidth="1"/>
  </cols>
  <sheetData>
    <row r="1" spans="1:6" s="11" customFormat="1" ht="22.5" customHeight="1">
      <c r="A1" s="706">
        <v>8</v>
      </c>
      <c r="B1" s="707"/>
      <c r="C1" s="707"/>
      <c r="D1" s="707"/>
      <c r="E1" s="707"/>
      <c r="F1" s="708"/>
    </row>
    <row r="2" spans="1:6" ht="26.25" customHeight="1">
      <c r="A2" s="711" t="s">
        <v>32</v>
      </c>
      <c r="B2" s="712"/>
      <c r="C2" s="712"/>
      <c r="D2" s="712"/>
      <c r="E2" s="712"/>
      <c r="F2" s="713"/>
    </row>
    <row r="3" spans="1:6" ht="23.25" customHeight="1">
      <c r="A3" s="717" t="s">
        <v>496</v>
      </c>
      <c r="B3" s="718"/>
      <c r="C3" s="718"/>
      <c r="D3" s="718"/>
      <c r="E3" s="718"/>
      <c r="F3" s="719"/>
    </row>
    <row r="4" spans="1:6" ht="30">
      <c r="A4" s="572" t="s">
        <v>55</v>
      </c>
      <c r="B4" s="375" t="s">
        <v>497</v>
      </c>
      <c r="C4" s="236" t="s">
        <v>498</v>
      </c>
      <c r="D4" s="237" t="s">
        <v>499</v>
      </c>
      <c r="E4" s="238" t="s">
        <v>500</v>
      </c>
      <c r="F4" s="238" t="s">
        <v>501</v>
      </c>
    </row>
    <row r="5" spans="1:6">
      <c r="A5" s="239">
        <v>1</v>
      </c>
      <c r="B5" s="240" t="s">
        <v>502</v>
      </c>
      <c r="C5" s="37">
        <v>2</v>
      </c>
      <c r="D5" s="175">
        <v>7456.89</v>
      </c>
      <c r="E5" s="175">
        <v>1779.25</v>
      </c>
      <c r="F5" s="149">
        <f t="shared" ref="F5:F30" si="0">E5/D5*100</f>
        <v>23.860483391869799</v>
      </c>
    </row>
    <row r="6" spans="1:6">
      <c r="A6" s="179">
        <v>2</v>
      </c>
      <c r="B6" s="241" t="s">
        <v>503</v>
      </c>
      <c r="C6" s="37">
        <v>10</v>
      </c>
      <c r="D6" s="175">
        <v>64123.08</v>
      </c>
      <c r="E6" s="175">
        <v>12318.57</v>
      </c>
      <c r="F6" s="149">
        <f t="shared" si="0"/>
        <v>19.21082081521973</v>
      </c>
    </row>
    <row r="7" spans="1:6">
      <c r="A7" s="179">
        <v>3</v>
      </c>
      <c r="B7" s="241" t="s">
        <v>583</v>
      </c>
      <c r="C7" s="37">
        <v>2</v>
      </c>
      <c r="D7" s="175">
        <v>8721.39</v>
      </c>
      <c r="E7" s="175">
        <v>1679.89</v>
      </c>
      <c r="F7" s="149">
        <f t="shared" si="0"/>
        <v>19.261723188620163</v>
      </c>
    </row>
    <row r="8" spans="1:6">
      <c r="A8" s="239">
        <v>4</v>
      </c>
      <c r="B8" s="241" t="s">
        <v>584</v>
      </c>
      <c r="C8" s="37">
        <v>3</v>
      </c>
      <c r="D8" s="175">
        <v>23255.4</v>
      </c>
      <c r="E8" s="175">
        <v>12583.99</v>
      </c>
      <c r="F8" s="149">
        <f t="shared" si="0"/>
        <v>54.112120195739479</v>
      </c>
    </row>
    <row r="9" spans="1:6">
      <c r="A9" s="179">
        <v>5</v>
      </c>
      <c r="B9" s="241" t="s">
        <v>585</v>
      </c>
      <c r="C9" s="37">
        <v>19</v>
      </c>
      <c r="D9" s="175">
        <v>110892.59999999999</v>
      </c>
      <c r="E9" s="175">
        <v>31409.61</v>
      </c>
      <c r="F9" s="149">
        <f t="shared" si="0"/>
        <v>28.324351669994215</v>
      </c>
    </row>
    <row r="10" spans="1:6">
      <c r="A10" s="179">
        <v>6</v>
      </c>
      <c r="B10" s="241" t="s">
        <v>504</v>
      </c>
      <c r="C10" s="37">
        <v>1</v>
      </c>
      <c r="D10" s="175">
        <v>2401.12</v>
      </c>
      <c r="E10" s="175">
        <v>738.01</v>
      </c>
      <c r="F10" s="149">
        <f t="shared" si="0"/>
        <v>30.736073165855938</v>
      </c>
    </row>
    <row r="11" spans="1:6">
      <c r="A11" s="239">
        <v>7</v>
      </c>
      <c r="B11" s="241" t="s">
        <v>586</v>
      </c>
      <c r="C11" s="37">
        <v>1</v>
      </c>
      <c r="D11" s="175">
        <v>7043.71</v>
      </c>
      <c r="E11" s="175">
        <v>1742.18</v>
      </c>
      <c r="F11" s="149">
        <f t="shared" si="0"/>
        <v>24.733840547098048</v>
      </c>
    </row>
    <row r="12" spans="1:6">
      <c r="A12" s="179">
        <v>8</v>
      </c>
      <c r="B12" s="241" t="s">
        <v>587</v>
      </c>
      <c r="C12" s="37">
        <v>4</v>
      </c>
      <c r="D12" s="175">
        <v>10674.22</v>
      </c>
      <c r="E12" s="175">
        <v>3064.94</v>
      </c>
      <c r="F12" s="149">
        <f t="shared" si="0"/>
        <v>28.713479767139898</v>
      </c>
    </row>
    <row r="13" spans="1:6">
      <c r="A13" s="179">
        <v>9</v>
      </c>
      <c r="B13" s="241" t="s">
        <v>505</v>
      </c>
      <c r="C13" s="37">
        <v>4</v>
      </c>
      <c r="D13" s="175">
        <v>20082.04</v>
      </c>
      <c r="E13" s="175">
        <v>5901.74</v>
      </c>
      <c r="F13" s="149">
        <f t="shared" si="0"/>
        <v>29.388149809481508</v>
      </c>
    </row>
    <row r="14" spans="1:6">
      <c r="A14" s="239">
        <v>10</v>
      </c>
      <c r="B14" s="241" t="s">
        <v>506</v>
      </c>
      <c r="C14" s="37">
        <v>7</v>
      </c>
      <c r="D14" s="175">
        <v>41830.29</v>
      </c>
      <c r="E14" s="175">
        <v>10770.57</v>
      </c>
      <c r="F14" s="149">
        <f t="shared" si="0"/>
        <v>25.748255630070936</v>
      </c>
    </row>
    <row r="15" spans="1:6">
      <c r="A15" s="179">
        <v>11</v>
      </c>
      <c r="B15" s="241" t="s">
        <v>507</v>
      </c>
      <c r="C15" s="37">
        <v>3</v>
      </c>
      <c r="D15" s="175">
        <v>13670.98</v>
      </c>
      <c r="E15" s="175">
        <v>4520.59</v>
      </c>
      <c r="F15" s="149">
        <f t="shared" si="0"/>
        <v>33.067051520812704</v>
      </c>
    </row>
    <row r="16" spans="1:6" ht="18" customHeight="1">
      <c r="A16" s="179">
        <v>12</v>
      </c>
      <c r="B16" s="241" t="s">
        <v>588</v>
      </c>
      <c r="C16" s="37">
        <v>7</v>
      </c>
      <c r="D16" s="175">
        <v>43785.689999999995</v>
      </c>
      <c r="E16" s="175">
        <v>8141.69</v>
      </c>
      <c r="F16" s="149">
        <f t="shared" si="0"/>
        <v>18.594408355789302</v>
      </c>
    </row>
    <row r="17" spans="1:10">
      <c r="A17" s="239">
        <v>13</v>
      </c>
      <c r="B17" s="241" t="s">
        <v>589</v>
      </c>
      <c r="C17" s="37">
        <v>4</v>
      </c>
      <c r="D17" s="175">
        <v>18530.75</v>
      </c>
      <c r="E17" s="175">
        <v>5038.26</v>
      </c>
      <c r="F17" s="149">
        <f t="shared" si="0"/>
        <v>27.188645899383456</v>
      </c>
    </row>
    <row r="18" spans="1:10">
      <c r="A18" s="179">
        <v>14</v>
      </c>
      <c r="B18" s="241" t="s">
        <v>590</v>
      </c>
      <c r="C18" s="37">
        <v>12</v>
      </c>
      <c r="D18" s="175">
        <v>63003.67</v>
      </c>
      <c r="E18" s="175">
        <v>22767.87</v>
      </c>
      <c r="F18" s="149">
        <f t="shared" si="0"/>
        <v>36.137371045210543</v>
      </c>
    </row>
    <row r="19" spans="1:10" ht="15" customHeight="1">
      <c r="A19" s="179">
        <v>15</v>
      </c>
      <c r="B19" s="241" t="s">
        <v>508</v>
      </c>
      <c r="C19" s="37">
        <v>8</v>
      </c>
      <c r="D19" s="175">
        <v>50617.86</v>
      </c>
      <c r="E19" s="175">
        <v>13015.51</v>
      </c>
      <c r="F19" s="149">
        <f t="shared" si="0"/>
        <v>25.713275906962487</v>
      </c>
    </row>
    <row r="20" spans="1:10">
      <c r="A20" s="239">
        <v>16</v>
      </c>
      <c r="B20" s="241" t="s">
        <v>591</v>
      </c>
      <c r="C20" s="37">
        <v>1</v>
      </c>
      <c r="D20" s="175">
        <v>2170.27</v>
      </c>
      <c r="E20" s="175">
        <v>1609.53</v>
      </c>
      <c r="F20" s="149">
        <f t="shared" si="0"/>
        <v>74.162661788625371</v>
      </c>
    </row>
    <row r="21" spans="1:10">
      <c r="A21" s="179">
        <v>17</v>
      </c>
      <c r="B21" s="241" t="s">
        <v>509</v>
      </c>
      <c r="C21" s="37">
        <v>65</v>
      </c>
      <c r="D21" s="175">
        <v>909001.27</v>
      </c>
      <c r="E21" s="175">
        <v>346342.77</v>
      </c>
      <c r="F21" s="149">
        <f t="shared" si="0"/>
        <v>38.101461618419961</v>
      </c>
    </row>
    <row r="22" spans="1:10">
      <c r="A22" s="179">
        <v>18</v>
      </c>
      <c r="B22" s="241" t="s">
        <v>592</v>
      </c>
      <c r="C22" s="37">
        <v>1</v>
      </c>
      <c r="D22" s="175">
        <v>984.27</v>
      </c>
      <c r="E22" s="175">
        <v>284.93</v>
      </c>
      <c r="F22" s="149">
        <f t="shared" si="0"/>
        <v>28.94835766608756</v>
      </c>
      <c r="J22" s="320" t="s">
        <v>560</v>
      </c>
    </row>
    <row r="23" spans="1:10">
      <c r="A23" s="239">
        <v>19</v>
      </c>
      <c r="B23" s="241" t="s">
        <v>510</v>
      </c>
      <c r="C23" s="37">
        <v>4</v>
      </c>
      <c r="D23" s="175">
        <v>10962.64</v>
      </c>
      <c r="E23" s="175">
        <v>1257.73</v>
      </c>
      <c r="F23" s="149">
        <f t="shared" si="0"/>
        <v>11.472875146862435</v>
      </c>
    </row>
    <row r="24" spans="1:10">
      <c r="A24" s="179">
        <v>20</v>
      </c>
      <c r="B24" s="241" t="s">
        <v>511</v>
      </c>
      <c r="C24" s="37">
        <v>10</v>
      </c>
      <c r="D24" s="175">
        <v>136630.44</v>
      </c>
      <c r="E24" s="175">
        <v>11439.9</v>
      </c>
      <c r="F24" s="149">
        <f t="shared" si="0"/>
        <v>8.3728779618948739</v>
      </c>
    </row>
    <row r="25" spans="1:10" s="3" customFormat="1" ht="16.5" customHeight="1">
      <c r="A25" s="179">
        <v>21</v>
      </c>
      <c r="B25" s="241" t="s">
        <v>512</v>
      </c>
      <c r="C25" s="37">
        <v>5</v>
      </c>
      <c r="D25" s="175">
        <v>37027.78</v>
      </c>
      <c r="E25" s="175">
        <v>11181.96</v>
      </c>
      <c r="F25" s="149">
        <f t="shared" si="0"/>
        <v>30.198839898044117</v>
      </c>
    </row>
    <row r="26" spans="1:10">
      <c r="A26" s="239">
        <v>22</v>
      </c>
      <c r="B26" s="241" t="s">
        <v>593</v>
      </c>
      <c r="C26" s="37">
        <v>7</v>
      </c>
      <c r="D26" s="175">
        <v>29524.83</v>
      </c>
      <c r="E26" s="175">
        <v>4848.07</v>
      </c>
      <c r="F26" s="149">
        <f t="shared" si="0"/>
        <v>16.420314697832296</v>
      </c>
    </row>
    <row r="27" spans="1:10">
      <c r="A27" s="179">
        <v>23</v>
      </c>
      <c r="B27" s="241" t="s">
        <v>594</v>
      </c>
      <c r="C27" s="37">
        <v>6</v>
      </c>
      <c r="D27" s="175">
        <v>43844.77</v>
      </c>
      <c r="E27" s="175">
        <v>17367.349999999999</v>
      </c>
      <c r="F27" s="149">
        <f t="shared" si="0"/>
        <v>39.610995792656681</v>
      </c>
    </row>
    <row r="28" spans="1:10">
      <c r="A28" s="179">
        <v>24</v>
      </c>
      <c r="B28" s="241" t="s">
        <v>595</v>
      </c>
      <c r="C28" s="37">
        <v>16</v>
      </c>
      <c r="D28" s="175">
        <v>91492.75</v>
      </c>
      <c r="E28" s="175">
        <v>18033.330000000002</v>
      </c>
      <c r="F28" s="149">
        <f t="shared" si="0"/>
        <v>19.71011910779816</v>
      </c>
    </row>
    <row r="29" spans="1:10">
      <c r="A29" s="242">
        <v>25</v>
      </c>
      <c r="B29" s="243" t="s">
        <v>596</v>
      </c>
      <c r="C29" s="76">
        <v>9</v>
      </c>
      <c r="D29" s="176">
        <v>68604.42</v>
      </c>
      <c r="E29" s="176">
        <v>20941.7</v>
      </c>
      <c r="F29" s="149">
        <f t="shared" si="0"/>
        <v>30.525292685223494</v>
      </c>
    </row>
    <row r="30" spans="1:10">
      <c r="A30" s="720" t="s">
        <v>87</v>
      </c>
      <c r="B30" s="721"/>
      <c r="C30" s="234">
        <f>SUM(C5:C29)</f>
        <v>211</v>
      </c>
      <c r="D30" s="177">
        <f>SUM(D5:D29)</f>
        <v>1816333.13</v>
      </c>
      <c r="E30" s="177">
        <f>SUM(E5:E29)</f>
        <v>568779.93999999994</v>
      </c>
      <c r="F30" s="155">
        <f t="shared" si="0"/>
        <v>31.314736851163421</v>
      </c>
    </row>
  </sheetData>
  <mergeCells count="4">
    <mergeCell ref="A2:F2"/>
    <mergeCell ref="A3:F3"/>
    <mergeCell ref="A1:F1"/>
    <mergeCell ref="A30:B30"/>
  </mergeCells>
  <pageMargins left="0.64" right="0.25" top="0.75" bottom="0.75" header="0.3" footer="0.3"/>
  <pageSetup paperSize="9" scale="1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43</vt:i4>
      </vt:variant>
    </vt:vector>
  </HeadingPairs>
  <TitlesOfParts>
    <vt:vector size="43" baseType="lpstr">
      <vt:lpstr>CONTENTS</vt:lpstr>
      <vt:lpstr>Papulation pattern</vt:lpstr>
      <vt:lpstr>Economic Indicator</vt:lpstr>
      <vt:lpstr>Abbreviation</vt:lpstr>
      <vt:lpstr>State Achievement</vt:lpstr>
      <vt:lpstr>Branch Network</vt:lpstr>
      <vt:lpstr>Banking Pro</vt:lpstr>
      <vt:lpstr>Bank CD</vt:lpstr>
      <vt:lpstr>Dist CD</vt:lpstr>
      <vt:lpstr>Business</vt:lpstr>
      <vt:lpstr>Seg ADV</vt:lpstr>
      <vt:lpstr>Total Prio</vt:lpstr>
      <vt:lpstr>Crop</vt:lpstr>
      <vt:lpstr>Details Agri</vt:lpstr>
      <vt:lpstr>Prio Agri</vt:lpstr>
      <vt:lpstr>MSME</vt:lpstr>
      <vt:lpstr>OPS </vt:lpstr>
      <vt:lpstr>KCC</vt:lpstr>
      <vt:lpstr>FI &amp; KCC</vt:lpstr>
      <vt:lpstr>HOUSING </vt:lpstr>
      <vt:lpstr>EDU </vt:lpstr>
      <vt:lpstr>Weaker</vt:lpstr>
      <vt:lpstr>Minority</vt:lpstr>
      <vt:lpstr>SHG</vt:lpstr>
      <vt:lpstr>PMEGP</vt:lpstr>
      <vt:lpstr>Mudra</vt:lpstr>
      <vt:lpstr>PMJDY</vt:lpstr>
      <vt:lpstr>Suraksa</vt:lpstr>
      <vt:lpstr>SUI</vt:lpstr>
      <vt:lpstr>NULM</vt:lpstr>
      <vt:lpstr>NRLM</vt:lpstr>
      <vt:lpstr>Digitisation</vt:lpstr>
      <vt:lpstr>DATA SEEDINGS</vt:lpstr>
      <vt:lpstr>Blocks</vt:lpstr>
      <vt:lpstr>FLC</vt:lpstr>
      <vt:lpstr>DCC</vt:lpstr>
      <vt:lpstr>ACP Target AGRI</vt:lpstr>
      <vt:lpstr>ACP Target MSME</vt:lpstr>
      <vt:lpstr>ACP Target OPS</vt:lpstr>
      <vt:lpstr>ACP AGRI Achiv</vt:lpstr>
      <vt:lpstr>ACP MSME Achiv</vt:lpstr>
      <vt:lpstr>ACP OPS Achiv</vt:lpstr>
      <vt:lpstr>ACP %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5838088</cp:lastModifiedBy>
  <cp:lastPrinted>2021-01-13T08:08:59Z</cp:lastPrinted>
  <dcterms:created xsi:type="dcterms:W3CDTF">2019-04-06T06:13:00Z</dcterms:created>
  <dcterms:modified xsi:type="dcterms:W3CDTF">2021-01-13T08:15:57Z</dcterms:modified>
</cp:coreProperties>
</file>